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starosta.OBECDB\Desktop\Pracovní\Ceníky\"/>
    </mc:Choice>
  </mc:AlternateContent>
  <xr:revisionPtr revIDLastSave="0" documentId="13_ncr:1_{7E15B591-5372-4DB6-A1BB-E094A2D935EC}" xr6:coauthVersionLast="47" xr6:coauthVersionMax="47" xr10:uidLastSave="{00000000-0000-0000-0000-000000000000}"/>
  <bookViews>
    <workbookView xWindow="-120" yWindow="-120" windowWidth="29040" windowHeight="15720" tabRatio="987" activeTab="9" xr2:uid="{00000000-000D-0000-FFFF-FFFF00000000}"/>
  </bookViews>
  <sheets>
    <sheet name="Ostatní služby" sheetId="11" r:id="rId1"/>
    <sheet name="Technické služby" sheetId="4" r:id="rId2"/>
    <sheet name="Prodej dřeva" sheetId="12" r:id="rId3"/>
    <sheet name="Hřbitov" sheetId="14" r:id="rId4"/>
    <sheet name="Obecní dům" sheetId="8" r:id="rId5"/>
    <sheet name="Nájmy nemovitostí" sheetId="6" r:id="rId6"/>
    <sheet name="Odpady" sheetId="10" r:id="rId7"/>
    <sheet name="Náklady popelnice" sheetId="9" r:id="rId8"/>
    <sheet name="z.č. 106-1999 Sb." sheetId="15" r:id="rId9"/>
    <sheet name="Soutisk" sheetId="13" r:id="rId10"/>
  </sheets>
  <definedNames>
    <definedName name="_xlnm.Print_Area" localSheetId="3">Hřbitov!$A$1:$F$14</definedName>
    <definedName name="_xlnm.Print_Area" localSheetId="5">'Nájmy nemovitostí'!$A$1:$F$24</definedName>
    <definedName name="_xlnm.Print_Area" localSheetId="4">'Obecní dům'!$A$1:$F$20</definedName>
    <definedName name="_xlnm.Print_Area" localSheetId="6">Odpady!$A$1:$F$39</definedName>
    <definedName name="_xlnm.Print_Area" localSheetId="0">'Ostatní služby'!$A$1:$F$19</definedName>
    <definedName name="_xlnm.Print_Area" localSheetId="2">'Prodej dřeva'!$A$1:$F$18</definedName>
    <definedName name="_xlnm.Print_Area" localSheetId="1">'Technické služby'!$A$1:$F$39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3" l="1"/>
  <c r="H101" i="13"/>
  <c r="F101" i="13" s="1"/>
  <c r="H100" i="13"/>
  <c r="H98" i="13"/>
  <c r="H97" i="13"/>
  <c r="H96" i="13"/>
  <c r="H95" i="13"/>
  <c r="H94" i="13"/>
  <c r="H93" i="13"/>
  <c r="F93" i="13"/>
  <c r="H92" i="13"/>
  <c r="F92" i="13" s="1"/>
  <c r="H91" i="13"/>
  <c r="F91" i="13"/>
  <c r="H90" i="13"/>
  <c r="F90" i="13" s="1"/>
  <c r="H89" i="13"/>
  <c r="F89" i="13" s="1"/>
  <c r="H88" i="13"/>
  <c r="F88" i="13" s="1"/>
  <c r="H67" i="13"/>
  <c r="F67" i="13" s="1"/>
  <c r="H66" i="13"/>
  <c r="F66" i="13" s="1"/>
  <c r="H65" i="13"/>
  <c r="F65" i="13" s="1"/>
  <c r="H64" i="13"/>
  <c r="F64" i="13" s="1"/>
  <c r="A72" i="13"/>
  <c r="D72" i="13"/>
  <c r="E72" i="13"/>
  <c r="F72" i="13"/>
  <c r="H13" i="13"/>
  <c r="H12" i="13"/>
  <c r="F12" i="13" s="1"/>
  <c r="H11" i="13"/>
  <c r="F11" i="13" s="1"/>
  <c r="H10" i="13"/>
  <c r="F10" i="13" s="1"/>
  <c r="H9" i="13"/>
  <c r="F9" i="13" s="1"/>
  <c r="H8" i="13"/>
  <c r="F8" i="13" s="1"/>
  <c r="H7" i="13"/>
  <c r="F7" i="13" s="1"/>
  <c r="H6" i="13"/>
  <c r="F6" i="13" s="1"/>
  <c r="H5" i="13"/>
  <c r="F5" i="13" s="1"/>
  <c r="H4" i="13"/>
  <c r="F4" i="13" s="1"/>
  <c r="H156" i="13"/>
  <c r="F156" i="13" s="1"/>
  <c r="H155" i="13"/>
  <c r="F155" i="13" s="1"/>
  <c r="H154" i="13"/>
  <c r="F154" i="13" s="1"/>
  <c r="H153" i="13"/>
  <c r="F153" i="13" s="1"/>
  <c r="H152" i="13"/>
  <c r="F152" i="13" s="1"/>
  <c r="H151" i="13"/>
  <c r="F151" i="13" s="1"/>
  <c r="H150" i="13"/>
  <c r="F150" i="13" s="1"/>
  <c r="H149" i="13"/>
  <c r="F149" i="13" s="1"/>
  <c r="H148" i="13"/>
  <c r="F148" i="13" s="1"/>
  <c r="H147" i="13"/>
  <c r="F147" i="13" s="1"/>
  <c r="H146" i="13"/>
  <c r="F146" i="13" s="1"/>
  <c r="H145" i="13"/>
  <c r="F145" i="13" s="1"/>
  <c r="H144" i="13"/>
  <c r="F144" i="13" s="1"/>
  <c r="H143" i="13"/>
  <c r="F143" i="13" s="1"/>
  <c r="H142" i="13"/>
  <c r="F142" i="13" s="1"/>
  <c r="H141" i="13"/>
  <c r="F141" i="13" s="1"/>
  <c r="H140" i="13"/>
  <c r="F140" i="13" s="1"/>
  <c r="A160" i="13"/>
  <c r="A161" i="13"/>
  <c r="A163" i="13"/>
  <c r="C163" i="13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1" i="15"/>
  <c r="F11" i="15" s="1"/>
  <c r="H10" i="15"/>
  <c r="F10" i="15" s="1"/>
  <c r="H8" i="15"/>
  <c r="F8" i="15" s="1"/>
  <c r="H6" i="15"/>
  <c r="F6" i="15" s="1"/>
  <c r="H5" i="15"/>
  <c r="F5" i="15" s="1"/>
  <c r="H7" i="15"/>
  <c r="F7" i="15" s="1"/>
  <c r="H9" i="15"/>
  <c r="F9" i="15" s="1"/>
  <c r="H12" i="15"/>
  <c r="F12" i="15" s="1"/>
  <c r="H13" i="15"/>
  <c r="F13" i="15" s="1"/>
  <c r="H20" i="15"/>
  <c r="F20" i="15" s="1"/>
  <c r="F4" i="11"/>
  <c r="H4" i="15"/>
  <c r="F4" i="15" s="1"/>
  <c r="H4" i="11"/>
  <c r="E123" i="13"/>
  <c r="E115" i="13"/>
  <c r="B130" i="13"/>
  <c r="E130" i="13"/>
  <c r="F130" i="13" s="1"/>
  <c r="D130" i="13"/>
  <c r="C130" i="13"/>
  <c r="F16" i="10"/>
  <c r="F17" i="10"/>
  <c r="F18" i="10"/>
  <c r="F19" i="10"/>
  <c r="F118" i="13" s="1"/>
  <c r="F20" i="10"/>
  <c r="F21" i="10"/>
  <c r="F22" i="10"/>
  <c r="F121" i="13" s="1"/>
  <c r="F116" i="13"/>
  <c r="F117" i="13"/>
  <c r="E121" i="13"/>
  <c r="D121" i="13"/>
  <c r="E120" i="13"/>
  <c r="D120" i="13"/>
  <c r="F119" i="13"/>
  <c r="E119" i="13"/>
  <c r="D119" i="13"/>
  <c r="E118" i="13"/>
  <c r="D118" i="13"/>
  <c r="E117" i="13"/>
  <c r="D117" i="13"/>
  <c r="E116" i="13"/>
  <c r="D116" i="13"/>
  <c r="D115" i="13"/>
  <c r="F126" i="13"/>
  <c r="F123" i="13"/>
  <c r="E126" i="13"/>
  <c r="D126" i="13"/>
  <c r="D123" i="13"/>
  <c r="C126" i="13"/>
  <c r="C123" i="13"/>
  <c r="B123" i="13"/>
  <c r="C121" i="13"/>
  <c r="C120" i="13"/>
  <c r="C119" i="13"/>
  <c r="C118" i="13"/>
  <c r="C117" i="13"/>
  <c r="C116" i="13"/>
  <c r="C115" i="13"/>
  <c r="F112" i="13"/>
  <c r="C113" i="13"/>
  <c r="F114" i="13"/>
  <c r="E114" i="13"/>
  <c r="D114" i="13"/>
  <c r="C114" i="13"/>
  <c r="F113" i="13"/>
  <c r="E113" i="13"/>
  <c r="D113" i="13"/>
  <c r="E112" i="13"/>
  <c r="D112" i="13"/>
  <c r="C112" i="13"/>
  <c r="F111" i="13"/>
  <c r="E111" i="13"/>
  <c r="D111" i="13"/>
  <c r="C111" i="13"/>
  <c r="C109" i="13"/>
  <c r="C108" i="13"/>
  <c r="A37" i="10"/>
  <c r="A36" i="10"/>
  <c r="F15" i="10"/>
  <c r="F12" i="10"/>
  <c r="F7" i="10"/>
  <c r="F4" i="10"/>
  <c r="F13" i="10"/>
  <c r="F14" i="10"/>
  <c r="F31" i="10"/>
  <c r="F32" i="10"/>
  <c r="F33" i="10"/>
  <c r="F80" i="13"/>
  <c r="E80" i="13"/>
  <c r="D80" i="13"/>
  <c r="C80" i="13"/>
  <c r="F79" i="13"/>
  <c r="E79" i="13"/>
  <c r="D79" i="13"/>
  <c r="C79" i="13"/>
  <c r="H11" i="8"/>
  <c r="F11" i="8" s="1"/>
  <c r="A107" i="13"/>
  <c r="D107" i="13"/>
  <c r="E107" i="13"/>
  <c r="N9" i="9" l="1"/>
  <c r="E131" i="13" l="1"/>
  <c r="E132" i="13" l="1"/>
  <c r="F107" i="13" l="1"/>
  <c r="A108" i="13"/>
  <c r="B108" i="13"/>
  <c r="D108" i="13"/>
  <c r="E108" i="13"/>
  <c r="D109" i="13"/>
  <c r="E109" i="13"/>
  <c r="B110" i="13"/>
  <c r="C131" i="13"/>
  <c r="D131" i="13"/>
  <c r="C132" i="13"/>
  <c r="D132" i="13"/>
  <c r="F109" i="13"/>
  <c r="F131" i="13"/>
  <c r="F132" i="13"/>
  <c r="C14" i="14" l="1"/>
  <c r="A12" i="14"/>
  <c r="A11" i="14"/>
  <c r="H7" i="14"/>
  <c r="F7" i="14" s="1"/>
  <c r="H6" i="14"/>
  <c r="F6" i="14" s="1"/>
  <c r="H5" i="14"/>
  <c r="F5" i="14"/>
  <c r="H4" i="14"/>
  <c r="F4" i="14" s="1"/>
  <c r="B52" i="13" l="1"/>
  <c r="A73" i="13" l="1"/>
  <c r="B73" i="13"/>
  <c r="C73" i="13"/>
  <c r="D73" i="13"/>
  <c r="E73" i="13"/>
  <c r="C74" i="13"/>
  <c r="D74" i="13"/>
  <c r="E74" i="13"/>
  <c r="C75" i="13"/>
  <c r="D75" i="13"/>
  <c r="E75" i="13"/>
  <c r="C76" i="13"/>
  <c r="D76" i="13"/>
  <c r="E76" i="13"/>
  <c r="F76" i="13"/>
  <c r="C77" i="13"/>
  <c r="D77" i="13"/>
  <c r="E77" i="13"/>
  <c r="F77" i="13"/>
  <c r="B79" i="13"/>
  <c r="C81" i="13"/>
  <c r="D81" i="13"/>
  <c r="E81" i="13"/>
  <c r="B82" i="13"/>
  <c r="C82" i="13"/>
  <c r="D82" i="13"/>
  <c r="E82" i="13"/>
  <c r="C83" i="13"/>
  <c r="D83" i="13"/>
  <c r="E83" i="13"/>
  <c r="A51" i="13"/>
  <c r="D51" i="13"/>
  <c r="E51" i="13"/>
  <c r="F51" i="13"/>
  <c r="A52" i="13"/>
  <c r="C52" i="13"/>
  <c r="D52" i="13"/>
  <c r="E52" i="13"/>
  <c r="C53" i="13"/>
  <c r="D53" i="13"/>
  <c r="E53" i="13"/>
  <c r="C54" i="13"/>
  <c r="D54" i="13"/>
  <c r="E54" i="13"/>
  <c r="C55" i="13"/>
  <c r="D55" i="13"/>
  <c r="E55" i="13"/>
  <c r="C56" i="13"/>
  <c r="D56" i="13"/>
  <c r="E56" i="13"/>
  <c r="C57" i="13"/>
  <c r="D57" i="13"/>
  <c r="E57" i="13"/>
  <c r="B58" i="13"/>
  <c r="D58" i="13"/>
  <c r="E58" i="13"/>
  <c r="B59" i="13"/>
  <c r="D59" i="13"/>
  <c r="E59" i="13"/>
  <c r="A17" i="13"/>
  <c r="D17" i="13"/>
  <c r="E17" i="13"/>
  <c r="F17" i="13"/>
  <c r="A18" i="13"/>
  <c r="B18" i="13"/>
  <c r="C18" i="13"/>
  <c r="D18" i="13"/>
  <c r="E18" i="13"/>
  <c r="C19" i="13"/>
  <c r="D19" i="13"/>
  <c r="E19" i="13"/>
  <c r="C20" i="13"/>
  <c r="D20" i="13"/>
  <c r="E20" i="13"/>
  <c r="B21" i="13"/>
  <c r="C21" i="13"/>
  <c r="D21" i="13"/>
  <c r="E21" i="13"/>
  <c r="C22" i="13"/>
  <c r="D22" i="13"/>
  <c r="E22" i="13"/>
  <c r="B23" i="13"/>
  <c r="C23" i="13"/>
  <c r="D23" i="13"/>
  <c r="E23" i="13"/>
  <c r="C24" i="13"/>
  <c r="D24" i="13"/>
  <c r="E24" i="13"/>
  <c r="A26" i="13"/>
  <c r="B26" i="13"/>
  <c r="C26" i="13"/>
  <c r="D26" i="13"/>
  <c r="E26" i="13"/>
  <c r="C27" i="13"/>
  <c r="D27" i="13"/>
  <c r="E27" i="13"/>
  <c r="C28" i="13"/>
  <c r="D28" i="13"/>
  <c r="E28" i="13"/>
  <c r="C29" i="13"/>
  <c r="D29" i="13"/>
  <c r="E29" i="13"/>
  <c r="B30" i="13"/>
  <c r="C30" i="13"/>
  <c r="D30" i="13"/>
  <c r="E30" i="13"/>
  <c r="A31" i="13"/>
  <c r="C31" i="13"/>
  <c r="D31" i="13"/>
  <c r="E31" i="13"/>
  <c r="A32" i="13"/>
  <c r="A34" i="13"/>
  <c r="B34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B38" i="13"/>
  <c r="C38" i="13"/>
  <c r="D38" i="13"/>
  <c r="E38" i="13"/>
  <c r="A40" i="13"/>
  <c r="B40" i="13"/>
  <c r="C40" i="13"/>
  <c r="D40" i="13"/>
  <c r="E40" i="13"/>
  <c r="F40" i="13"/>
  <c r="C41" i="13"/>
  <c r="D41" i="13"/>
  <c r="E41" i="13"/>
  <c r="F41" i="13"/>
  <c r="C42" i="13"/>
  <c r="D42" i="13"/>
  <c r="E42" i="13"/>
  <c r="C43" i="13"/>
  <c r="D43" i="13"/>
  <c r="E43" i="13"/>
  <c r="B44" i="13"/>
  <c r="C44" i="13"/>
  <c r="D44" i="13"/>
  <c r="E44" i="13"/>
  <c r="C45" i="13"/>
  <c r="D45" i="13"/>
  <c r="E45" i="13"/>
  <c r="C46" i="13"/>
  <c r="D46" i="13"/>
  <c r="E46" i="13"/>
  <c r="C47" i="13"/>
  <c r="D47" i="13"/>
  <c r="E47" i="13"/>
  <c r="C39" i="10" l="1"/>
  <c r="C20" i="8"/>
  <c r="A18" i="8"/>
  <c r="A17" i="8"/>
  <c r="C24" i="6"/>
  <c r="A22" i="6"/>
  <c r="A21" i="6"/>
  <c r="C18" i="12"/>
  <c r="A16" i="12"/>
  <c r="A15" i="12"/>
  <c r="H11" i="12" l="1"/>
  <c r="F11" i="12" s="1"/>
  <c r="F59" i="13" s="1"/>
  <c r="H10" i="12"/>
  <c r="F10" i="12" s="1"/>
  <c r="F58" i="13" s="1"/>
  <c r="H9" i="12"/>
  <c r="F9" i="12" s="1"/>
  <c r="F57" i="13" s="1"/>
  <c r="N7" i="9" l="1"/>
  <c r="H5" i="12" l="1"/>
  <c r="F5" i="12" s="1"/>
  <c r="F53" i="13" s="1"/>
  <c r="H6" i="12"/>
  <c r="F6" i="12" s="1"/>
  <c r="F54" i="13" s="1"/>
  <c r="H7" i="12"/>
  <c r="F7" i="12" s="1"/>
  <c r="F55" i="13" s="1"/>
  <c r="H8" i="12"/>
  <c r="F8" i="12" s="1"/>
  <c r="F56" i="13" s="1"/>
  <c r="H4" i="12"/>
  <c r="F4" i="12" s="1"/>
  <c r="F52" i="13" s="1"/>
  <c r="H14" i="8"/>
  <c r="F14" i="8" s="1"/>
  <c r="F83" i="13" s="1"/>
  <c r="H13" i="8"/>
  <c r="F13" i="8" s="1"/>
  <c r="F82" i="13" s="1"/>
  <c r="H12" i="8"/>
  <c r="F12" i="8" s="1"/>
  <c r="F81" i="13" s="1"/>
  <c r="H10" i="8"/>
  <c r="F10" i="8" s="1"/>
  <c r="H9" i="8"/>
  <c r="H8" i="8"/>
  <c r="H7" i="8"/>
  <c r="H6" i="8"/>
  <c r="F6" i="8" s="1"/>
  <c r="F75" i="13" s="1"/>
  <c r="H5" i="8"/>
  <c r="F5" i="8" s="1"/>
  <c r="F74" i="13" s="1"/>
  <c r="H4" i="8"/>
  <c r="F4" i="8" s="1"/>
  <c r="F73" i="13" s="1"/>
  <c r="H18" i="6"/>
  <c r="H17" i="6"/>
  <c r="F17" i="6" s="1"/>
  <c r="H16" i="6"/>
  <c r="H14" i="6"/>
  <c r="H13" i="6"/>
  <c r="H12" i="6"/>
  <c r="H11" i="6"/>
  <c r="H10" i="6"/>
  <c r="H9" i="6"/>
  <c r="F9" i="6" s="1"/>
  <c r="H8" i="6"/>
  <c r="F8" i="6" s="1"/>
  <c r="H7" i="6"/>
  <c r="F7" i="6" s="1"/>
  <c r="H6" i="6"/>
  <c r="F6" i="6" s="1"/>
  <c r="H5" i="6"/>
  <c r="F5" i="6" s="1"/>
  <c r="H4" i="6"/>
  <c r="F4" i="6" s="1"/>
  <c r="H13" i="11"/>
  <c r="H12" i="11"/>
  <c r="F12" i="11" s="1"/>
  <c r="H11" i="11"/>
  <c r="F11" i="11" s="1"/>
  <c r="H10" i="11"/>
  <c r="F10" i="11" s="1"/>
  <c r="H9" i="11"/>
  <c r="F9" i="11" s="1"/>
  <c r="H8" i="11"/>
  <c r="F8" i="11" s="1"/>
  <c r="H7" i="11"/>
  <c r="F7" i="11" s="1"/>
  <c r="H6" i="11"/>
  <c r="F6" i="11" s="1"/>
  <c r="H5" i="11"/>
  <c r="F5" i="11" s="1"/>
  <c r="F30" i="4"/>
  <c r="F44" i="13" s="1"/>
  <c r="H11" i="4"/>
  <c r="H5" i="4"/>
  <c r="F5" i="4" s="1"/>
  <c r="F19" i="13" s="1"/>
  <c r="H6" i="4"/>
  <c r="F6" i="4" s="1"/>
  <c r="F20" i="13" s="1"/>
  <c r="H7" i="4"/>
  <c r="F7" i="4" s="1"/>
  <c r="F21" i="13" s="1"/>
  <c r="H8" i="4"/>
  <c r="F8" i="4" s="1"/>
  <c r="F22" i="13" s="1"/>
  <c r="H9" i="4"/>
  <c r="F9" i="4" s="1"/>
  <c r="F23" i="13" s="1"/>
  <c r="H10" i="4"/>
  <c r="F10" i="4" s="1"/>
  <c r="F24" i="13" s="1"/>
  <c r="H12" i="4"/>
  <c r="F12" i="4" s="1"/>
  <c r="F26" i="13" s="1"/>
  <c r="H13" i="4"/>
  <c r="F13" i="4" s="1"/>
  <c r="F27" i="13" s="1"/>
  <c r="H14" i="4"/>
  <c r="F14" i="4" s="1"/>
  <c r="F28" i="13" s="1"/>
  <c r="H15" i="4"/>
  <c r="F15" i="4" s="1"/>
  <c r="F29" i="13" s="1"/>
  <c r="H16" i="4"/>
  <c r="F16" i="4" s="1"/>
  <c r="F30" i="13" s="1"/>
  <c r="H17" i="4"/>
  <c r="F17" i="4" s="1"/>
  <c r="F31" i="13" s="1"/>
  <c r="H18" i="4"/>
  <c r="H19" i="4"/>
  <c r="H20" i="4"/>
  <c r="F20" i="4" s="1"/>
  <c r="F34" i="13" s="1"/>
  <c r="H21" i="4"/>
  <c r="F21" i="4" s="1"/>
  <c r="F35" i="13" s="1"/>
  <c r="H22" i="4"/>
  <c r="F22" i="4" s="1"/>
  <c r="F36" i="13" s="1"/>
  <c r="H23" i="4"/>
  <c r="F23" i="4" s="1"/>
  <c r="F37" i="13" s="1"/>
  <c r="H24" i="4"/>
  <c r="F24" i="4" s="1"/>
  <c r="F38" i="13" s="1"/>
  <c r="H25" i="4"/>
  <c r="H28" i="4"/>
  <c r="F28" i="4" s="1"/>
  <c r="F42" i="13" s="1"/>
  <c r="H29" i="4"/>
  <c r="F29" i="4" s="1"/>
  <c r="F43" i="13" s="1"/>
  <c r="H30" i="4"/>
  <c r="H31" i="4"/>
  <c r="F31" i="4" s="1"/>
  <c r="F45" i="13" s="1"/>
  <c r="H32" i="4"/>
  <c r="F32" i="4" s="1"/>
  <c r="F46" i="13" s="1"/>
  <c r="H33" i="4"/>
  <c r="F33" i="4" s="1"/>
  <c r="F47" i="13" s="1"/>
  <c r="H4" i="4"/>
  <c r="F18" i="13" s="1"/>
  <c r="F108" i="13" l="1"/>
  <c r="H4" i="9" l="1"/>
  <c r="G8" i="9" s="1"/>
  <c r="G10" i="9" s="1"/>
  <c r="G18" i="9" l="1"/>
  <c r="G20" i="9" s="1"/>
  <c r="G14" i="9"/>
  <c r="G16" i="9" s="1"/>
  <c r="H26" i="4" l="1"/>
  <c r="H27" i="4"/>
  <c r="F115" i="13"/>
  <c r="F120" i="13"/>
</calcChain>
</file>

<file path=xl/sharedStrings.xml><?xml version="1.0" encoding="utf-8"?>
<sst xmlns="http://schemas.openxmlformats.org/spreadsheetml/2006/main" count="466" uniqueCount="184">
  <si>
    <t xml:space="preserve">Strojní práce </t>
  </si>
  <si>
    <t>Ostatní</t>
  </si>
  <si>
    <t>Zednické práce</t>
  </si>
  <si>
    <t>Bagry a naklad.</t>
  </si>
  <si>
    <t>Dlažební práce</t>
  </si>
  <si>
    <t>Údržba zeleně</t>
  </si>
  <si>
    <t>Sečení</t>
  </si>
  <si>
    <t>Ruční sečení</t>
  </si>
  <si>
    <t>Ostatní služby</t>
  </si>
  <si>
    <t>Použitá dlažba 30 x 30 cm</t>
  </si>
  <si>
    <t>Použitá dlažba 50 x 50 cm</t>
  </si>
  <si>
    <t>Prodej</t>
  </si>
  <si>
    <t>Řezačka asfaltu</t>
  </si>
  <si>
    <t>Platnost ceníku od:</t>
  </si>
  <si>
    <t>hodina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</si>
  <si>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</si>
  <si>
    <t>bm</t>
  </si>
  <si>
    <t>Ořezávání dřevin</t>
  </si>
  <si>
    <t>tuna</t>
  </si>
  <si>
    <t>kus</t>
  </si>
  <si>
    <t>den</t>
  </si>
  <si>
    <t>Jednotka</t>
  </si>
  <si>
    <t>Cena bez DPH</t>
  </si>
  <si>
    <t>1 prm</t>
  </si>
  <si>
    <t xml:space="preserve">Tento ceník je vydaný Obcí Dolní Bojanovice na základě rozhodnutí Rady obce </t>
  </si>
  <si>
    <t>Zednické práce obsahují pouze cenu za práci bez materiálu.</t>
  </si>
  <si>
    <t>Pokládka obrubníků bez. mat</t>
  </si>
  <si>
    <t>JCB 3CX</t>
  </si>
  <si>
    <t>Bobcat  S175</t>
  </si>
  <si>
    <t>Nilfisk 2150 Park Ranger</t>
  </si>
  <si>
    <t>Ceník na prodej a služby obce Dolní Bojanovice</t>
  </si>
  <si>
    <t>Štěpkovač Pezzolato</t>
  </si>
  <si>
    <t>Ostatní práce</t>
  </si>
  <si>
    <t>Jiné zednické práce 1 pracovník</t>
  </si>
  <si>
    <t>Manuální práce 1 pracovník</t>
  </si>
  <si>
    <t>Popis položky</t>
  </si>
  <si>
    <t>Desta D20</t>
  </si>
  <si>
    <t>-</t>
  </si>
  <si>
    <t>Recyklát betonový</t>
  </si>
  <si>
    <t>Recyklát směsný</t>
  </si>
  <si>
    <t>Umístění reklamních poutačů</t>
  </si>
  <si>
    <t>Sloupy veřejného osv.</t>
  </si>
  <si>
    <t>Pozemky</t>
  </si>
  <si>
    <t>Ul. Hlavní, Josefovská, Hodonínská</t>
  </si>
  <si>
    <t>Ostatní ulice v obci</t>
  </si>
  <si>
    <t>Ceník na pronájem a služby obce Dolní Bojanovice</t>
  </si>
  <si>
    <t xml:space="preserve">Obecní dům </t>
  </si>
  <si>
    <t xml:space="preserve">Pronájem předsálí </t>
  </si>
  <si>
    <t xml:space="preserve">Firemní akce, prezentace firem </t>
  </si>
  <si>
    <t xml:space="preserve">individuální cena dle rozhodnutí rady obce </t>
  </si>
  <si>
    <t>Výpočet nákladů na svoz popelnic:</t>
  </si>
  <si>
    <t>Celkové množství produkce odpadů z popelnic za rok</t>
  </si>
  <si>
    <t>V tunách</t>
  </si>
  <si>
    <t>V kg</t>
  </si>
  <si>
    <t>Celkové náklady na svoz a likvidaci odpadů z popelnic</t>
  </si>
  <si>
    <t>Množství odpadu na 10 l objemu nádoby v kg</t>
  </si>
  <si>
    <t>Náklady na vývoz popelnice o objemu 120 l</t>
  </si>
  <si>
    <t>Náklady na vývoz popelnice o objemu 120 l za rok</t>
  </si>
  <si>
    <t>Celkové náklady na  likivadci jednoho kila SKO z popelnic</t>
  </si>
  <si>
    <t>Odhadované náklady na kilo SKO z popelnic po zvýšení cen</t>
  </si>
  <si>
    <t>Náklady na likvidaci množství odpadu 10 l za rok</t>
  </si>
  <si>
    <t>Náklady na likvidaci množství odpadu 10 l</t>
  </si>
  <si>
    <t>Ceny TESPRA pro srovnání</t>
  </si>
  <si>
    <t>město</t>
  </si>
  <si>
    <t>mimo město</t>
  </si>
  <si>
    <t>120 l</t>
  </si>
  <si>
    <t>240 l</t>
  </si>
  <si>
    <t>veřejné prostranství - krátkodobý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</si>
  <si>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/den</t>
    </r>
  </si>
  <si>
    <t>veřejné prostranství - dlouhodobý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</si>
  <si>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/rok</t>
    </r>
  </si>
  <si>
    <t>Doprava s vlekem</t>
  </si>
  <si>
    <t>Doprava s kont. vlekem</t>
  </si>
  <si>
    <t>Sečení mulčovačem</t>
  </si>
  <si>
    <t>Sečení příkopovým ramenem</t>
  </si>
  <si>
    <t>Likvidace nerecyklovatelné sutě</t>
  </si>
  <si>
    <t>víkend</t>
  </si>
  <si>
    <t>Kopírování</t>
  </si>
  <si>
    <t>Drobné akce(oběd, schůze, smuteční hostina, apod.) 5 hodin</t>
  </si>
  <si>
    <t>Veřejné kulturní akce (ples, divadlo, koncert, apod.)</t>
  </si>
  <si>
    <t>Veřejné akce ostatní</t>
  </si>
  <si>
    <t>Svatby a rodinné oslavy</t>
  </si>
  <si>
    <t xml:space="preserve">Příslušenství </t>
  </si>
  <si>
    <t xml:space="preserve">Inzerce reklamního sdělení </t>
  </si>
  <si>
    <t>Bytové domy</t>
  </si>
  <si>
    <t>Na Hrázce 62</t>
  </si>
  <si>
    <t>U školky 370</t>
  </si>
  <si>
    <r>
      <t>1 m</t>
    </r>
    <r>
      <rPr>
        <vertAlign val="superscript"/>
        <sz val="11"/>
        <color rgb="FF000000"/>
        <rFont val="Calibri"/>
        <family val="2"/>
        <charset val="238"/>
      </rPr>
      <t>3</t>
    </r>
  </si>
  <si>
    <t>---</t>
  </si>
  <si>
    <t>Na Hrázce 32</t>
  </si>
  <si>
    <t>Lipová 206</t>
  </si>
  <si>
    <t>Nekomerční prostory</t>
  </si>
  <si>
    <t>OÚ</t>
  </si>
  <si>
    <t>Klubovna v podkroví Obecního úř.</t>
  </si>
  <si>
    <t>Orba, podmítání, úprava</t>
  </si>
  <si>
    <t>Bourací práce ruční</t>
  </si>
  <si>
    <t>Pokládka dlažby bez podkladu</t>
  </si>
  <si>
    <t>Pokládka dlažby včetně podkladu</t>
  </si>
  <si>
    <t>Sekačka</t>
  </si>
  <si>
    <t>Výpočet ceny s DPH</t>
  </si>
  <si>
    <t>Cena s DPH*</t>
  </si>
  <si>
    <t xml:space="preserve">* DPH 21% nebo v jiné zákonné výši dle platných předpisů </t>
  </si>
  <si>
    <t>Stránka formát A4 černobíle</t>
  </si>
  <si>
    <t>Stránka formát A3 černobíle</t>
  </si>
  <si>
    <t>Stránka formát A4 barevně</t>
  </si>
  <si>
    <t>Stránka formát A3 barevně</t>
  </si>
  <si>
    <t>Cena s DPH *</t>
  </si>
  <si>
    <t>Prodej dřeva</t>
  </si>
  <si>
    <t>Trnovník akát v délce 1 bm</t>
  </si>
  <si>
    <t>Trnovník - samovýroba</t>
  </si>
  <si>
    <t>Nářadí</t>
  </si>
  <si>
    <t>Nehroubí samovýroba(do 7 cm)</t>
  </si>
  <si>
    <t>Hroubí samovýroba(nad 7 cm)</t>
  </si>
  <si>
    <t>Měkké  dřevo(lípa, olše, topol)</t>
  </si>
  <si>
    <t>Tvrdé dřevo(dub, jasan, javor)</t>
  </si>
  <si>
    <t>Ceník na prodej a služby obce Dolní Bojanovice - obecní lesy</t>
  </si>
  <si>
    <t>ks/rok</t>
  </si>
  <si>
    <r>
      <t>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/měsíc</t>
    </r>
  </si>
  <si>
    <t>Borovice lesní samovýroba (do 15 cm)</t>
  </si>
  <si>
    <t>U Penzionu 431 - byt č. 25</t>
  </si>
  <si>
    <t>U Penzionu 431 - ostatní byty</t>
  </si>
  <si>
    <t>Borovice lesní dodávka v délce 1 bm</t>
  </si>
  <si>
    <t>Listnaté dřevo</t>
  </si>
  <si>
    <t>Traktor</t>
  </si>
  <si>
    <t xml:space="preserve">Pronájem sálu </t>
  </si>
  <si>
    <t>Pronájem  pivní sety</t>
  </si>
  <si>
    <t>Hřbitovní služby</t>
  </si>
  <si>
    <t>Nájem hrobových míst</t>
  </si>
  <si>
    <t>Lavice nebo stůl samostatně</t>
  </si>
  <si>
    <r>
      <t>1 m</t>
    </r>
    <r>
      <rPr>
        <vertAlign val="superscript"/>
        <sz val="11"/>
        <color rgb="FF000000"/>
        <rFont val="Calibri"/>
        <family val="2"/>
        <charset val="238"/>
      </rPr>
      <t>2</t>
    </r>
    <r>
      <rPr>
        <sz val="11"/>
        <color rgb="FF000000"/>
        <rFont val="Calibri"/>
        <family val="2"/>
        <charset val="238"/>
      </rPr>
      <t>/rok</t>
    </r>
  </si>
  <si>
    <t>1 ks/rok</t>
  </si>
  <si>
    <t>1 ks</t>
  </si>
  <si>
    <t>Likvidace náhrobků</t>
  </si>
  <si>
    <t>Nájem hrobového místa</t>
  </si>
  <si>
    <t>Služby k nájmu hrobového místa</t>
  </si>
  <si>
    <t>Chladící zařízení - lednice</t>
  </si>
  <si>
    <t>Chladící box na víno</t>
  </si>
  <si>
    <t xml:space="preserve">Ruční oplachočka skleniček na víno </t>
  </si>
  <si>
    <t>Stavební  suť</t>
  </si>
  <si>
    <t>Likvidace stavební sutě - beton</t>
  </si>
  <si>
    <t>Likvidace stavební sutě - směs</t>
  </si>
  <si>
    <t>Vibrační pěch, deska</t>
  </si>
  <si>
    <t>Vibrační válec</t>
  </si>
  <si>
    <t>Pivní set celý</t>
  </si>
  <si>
    <t>č. RO/593/25 ze dne 15.12.2025</t>
  </si>
  <si>
    <t xml:space="preserve">Tento ceník je vydaný Obcí Dolní Bojanovice na základě rozhodnutí rady obce usnesením </t>
  </si>
  <si>
    <t>Směsný komunální odpad předávaného ve sběrných nádobách - popelnice 60 l, 110 l, 120 l, 240 l a 1100 l</t>
  </si>
  <si>
    <t>1 kg</t>
  </si>
  <si>
    <t>Směsný komunální odpad předávaného na Sběrném dvoře, jehož velikost nebo objem jeho jednotlivé složky je větší než objem nebo velikosti sběrné nádoby</t>
  </si>
  <si>
    <t xml:space="preserve">Odpadové hospodařství </t>
  </si>
  <si>
    <t>a)	Biologické odpady</t>
  </si>
  <si>
    <t>b) papír</t>
  </si>
  <si>
    <t>c) Plasty včetně PET lahví, nápojové kartony</t>
  </si>
  <si>
    <t>d) Sklo</t>
  </si>
  <si>
    <t>e) Kovy</t>
  </si>
  <si>
    <t>f) Nebezpečné odpady</t>
  </si>
  <si>
    <t>g) Objemný odpad</t>
  </si>
  <si>
    <t>h) Jedlé oleje a tuky</t>
  </si>
  <si>
    <t>i) Nápojové kartóny</t>
  </si>
  <si>
    <t>j) Dřevo</t>
  </si>
  <si>
    <t>k) Textil</t>
  </si>
  <si>
    <t>Jiné osoby než uvedené v čl. 7. OZV</t>
  </si>
  <si>
    <t>Směsný komunální odpad předávat na Sběrném dvoře - max. 10 kg/jiná osoba/kalendářní rok – zdarma</t>
  </si>
  <si>
    <t>max. 10 kg/rok</t>
  </si>
  <si>
    <t>Směsný komunální odpad předávat na Sběrném dvoře - nad 10 kg/jiná osoba/kalendářní rok</t>
  </si>
  <si>
    <t>nad 10 kg/rok</t>
  </si>
  <si>
    <t>Svoz popelnic právnické a podnikající fyzické osobě na základě smlouvy</t>
  </si>
  <si>
    <t>Separované odpady - právnické a podnikající fyzické osoby zapojené do obecního systému na základě smlouvy s obcí předávaného na Sběrném dvoře</t>
  </si>
  <si>
    <t>usnesením č. RO/593/25 ze dne 15.12.2025, usnesením č. RO/594/25 ze dne 15.12.2025,    usnesením č. RO/605/25 ze dne 15.12.2025 a usnesením č. RO/46/26 ze dne 19.1.2026</t>
  </si>
  <si>
    <t xml:space="preserve"> usnesením č. RO/46/26 ze dne 19.1.2026</t>
  </si>
  <si>
    <t>Sazebník úhrad za poskytování informací obcí Dolní Bojanovice dle zákona č. 106/1999 Sb., o svobodném přístupu k informacím</t>
  </si>
  <si>
    <t>Stránka formát A4 černobíle - jednostranná</t>
  </si>
  <si>
    <t>Stránka formát A4 černobíle - oboustranná</t>
  </si>
  <si>
    <t>Stránka formát A3 černobíle - jednostranná</t>
  </si>
  <si>
    <t>Stránka formát A3 černobíle - oboustranná</t>
  </si>
  <si>
    <t>Stránka formát A4 barevně - oboustranná</t>
  </si>
  <si>
    <t>Stránka formát A3 barevně - oboustranná</t>
  </si>
  <si>
    <t>Tisk na tiskárně</t>
  </si>
  <si>
    <t>Stránka formát A3 barevně - jednostranná</t>
  </si>
  <si>
    <t>Stránka formát A4 barevně - jednostranná</t>
  </si>
  <si>
    <t>tránka formát A3 barevně - oboustranná</t>
  </si>
  <si>
    <t>Hodinová sazba pracovníka za vyhledávání a zpracování  informací</t>
  </si>
  <si>
    <t>Hodinová sazba pracovníka za vyhledávání a zpracování  informací dle  zákona č. 106/1999 Sb.</t>
  </si>
  <si>
    <t>Kč/hod.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</si>
</sst>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  <numFmt numFmtId="166" formatCode="#,##0\ &quot;Kč&quot;"/>
  </numFmts>
  <fonts count="12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2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2" tint="-9.9978637043366805E-2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14" fontId="0" fillId="0" borderId="0" xfId="0" applyNumberFormat="1" applyAlignment="1">
      <alignment horizontal="left"/>
    </xf>
    <xf numFmtId="0" fontId="3" fillId="0" borderId="0" xfId="0" applyFon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7" xfId="0" applyFont="1" applyBorder="1"/>
    <xf numFmtId="0" fontId="3" fillId="0" borderId="8" xfId="0" applyFont="1" applyBorder="1"/>
    <xf numFmtId="0" fontId="6" fillId="0" borderId="2" xfId="0" applyFont="1" applyBorder="1"/>
    <xf numFmtId="0" fontId="3" fillId="0" borderId="8" xfId="0" applyFont="1" applyBorder="1" applyAlignment="1">
      <alignment horizontal="center" vertical="center"/>
    </xf>
    <xf numFmtId="0" fontId="0" fillId="0" borderId="11" xfId="0" applyBorder="1"/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6" fillId="0" borderId="5" xfId="0" applyFont="1" applyBorder="1"/>
    <xf numFmtId="165" fontId="0" fillId="0" borderId="9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3" fillId="0" borderId="0" xfId="0" applyFont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6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Alignment="1">
      <alignment horizontal="right"/>
    </xf>
    <xf numFmtId="0" fontId="6" fillId="0" borderId="8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5" fontId="0" fillId="0" borderId="0" xfId="0" applyNumberFormat="1"/>
    <xf numFmtId="0" fontId="7" fillId="0" borderId="0" xfId="0" applyFont="1"/>
    <xf numFmtId="164" fontId="7" fillId="0" borderId="0" xfId="0" applyNumberFormat="1" applyFont="1" applyAlignment="1">
      <alignment horizontal="right"/>
    </xf>
    <xf numFmtId="164" fontId="0" fillId="0" borderId="3" xfId="0" quotePrefix="1" applyNumberFormat="1" applyBorder="1" applyAlignment="1">
      <alignment horizontal="center"/>
    </xf>
    <xf numFmtId="164" fontId="0" fillId="0" borderId="6" xfId="0" quotePrefix="1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3" xfId="0" applyBorder="1"/>
    <xf numFmtId="164" fontId="0" fillId="0" borderId="23" xfId="0" applyNumberFormat="1" applyBorder="1" applyAlignment="1">
      <alignment horizontal="right"/>
    </xf>
    <xf numFmtId="164" fontId="0" fillId="0" borderId="24" xfId="0" applyNumberForma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left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Alignment="1">
      <alignment horizontal="right"/>
    </xf>
    <xf numFmtId="0" fontId="0" fillId="0" borderId="37" xfId="0" applyBorder="1"/>
    <xf numFmtId="0" fontId="0" fillId="0" borderId="37" xfId="0" applyBorder="1" applyAlignment="1">
      <alignment horizontal="left"/>
    </xf>
    <xf numFmtId="164" fontId="0" fillId="0" borderId="37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0" fontId="0" fillId="0" borderId="36" xfId="0" applyBorder="1"/>
    <xf numFmtId="0" fontId="0" fillId="0" borderId="36" xfId="0" applyBorder="1" applyAlignment="1">
      <alignment vertical="center" wrapText="1"/>
    </xf>
    <xf numFmtId="164" fontId="0" fillId="0" borderId="36" xfId="0" applyNumberFormat="1" applyBorder="1" applyAlignment="1">
      <alignment horizontal="right" vertical="center" wrapText="1"/>
    </xf>
    <xf numFmtId="164" fontId="1" fillId="0" borderId="36" xfId="0" applyNumberFormat="1" applyFont="1" applyBorder="1" applyAlignment="1">
      <alignment horizontal="right" vertical="center" wrapText="1"/>
    </xf>
    <xf numFmtId="0" fontId="0" fillId="0" borderId="39" xfId="0" applyBorder="1"/>
    <xf numFmtId="164" fontId="0" fillId="0" borderId="39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0" fontId="9" fillId="0" borderId="0" xfId="0" applyFont="1"/>
    <xf numFmtId="0" fontId="0" fillId="0" borderId="5" xfId="0" applyBorder="1" applyAlignment="1">
      <alignment vertical="center" wrapText="1"/>
    </xf>
    <xf numFmtId="164" fontId="0" fillId="0" borderId="41" xfId="0" applyNumberFormat="1" applyBorder="1" applyAlignment="1">
      <alignment horizontal="right" vertical="center" wrapText="1"/>
    </xf>
    <xf numFmtId="164" fontId="1" fillId="0" borderId="41" xfId="0" applyNumberFormat="1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textRotation="90" wrapText="1"/>
    </xf>
    <xf numFmtId="164" fontId="0" fillId="0" borderId="4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43" xfId="0" applyNumberFormat="1" applyFont="1" applyBorder="1" applyAlignment="1">
      <alignment horizontal="right"/>
    </xf>
    <xf numFmtId="0" fontId="0" fillId="0" borderId="18" xfId="0" applyBorder="1" applyAlignment="1">
      <alignment wrapText="1"/>
    </xf>
    <xf numFmtId="164" fontId="6" fillId="0" borderId="0" xfId="0" applyNumberFormat="1" applyFont="1" applyAlignment="1">
      <alignment horizontal="center"/>
    </xf>
    <xf numFmtId="0" fontId="0" fillId="0" borderId="21" xfId="0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5" xfId="0" applyBorder="1" applyAlignment="1">
      <alignment horizontal="center" vertical="center"/>
    </xf>
    <xf numFmtId="164" fontId="0" fillId="0" borderId="42" xfId="0" applyNumberForma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44" xfId="0" applyNumberFormat="1" applyBorder="1" applyAlignment="1">
      <alignment horizontal="center"/>
    </xf>
    <xf numFmtId="164" fontId="0" fillId="0" borderId="46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44" fontId="0" fillId="0" borderId="52" xfId="0" applyNumberFormat="1" applyBorder="1" applyAlignment="1">
      <alignment horizontal="center" vertical="center"/>
    </xf>
    <xf numFmtId="44" fontId="0" fillId="0" borderId="53" xfId="0" applyNumberFormat="1" applyBorder="1" applyAlignment="1">
      <alignment horizontal="center" vertical="center"/>
    </xf>
    <xf numFmtId="44" fontId="0" fillId="0" borderId="54" xfId="0" applyNumberFormat="1" applyBorder="1" applyAlignment="1">
      <alignment horizontal="center" vertical="center"/>
    </xf>
    <xf numFmtId="44" fontId="0" fillId="0" borderId="55" xfId="0" applyNumberFormat="1" applyBorder="1" applyAlignment="1">
      <alignment horizontal="center" vertical="center"/>
    </xf>
    <xf numFmtId="166" fontId="0" fillId="0" borderId="53" xfId="0" applyNumberFormat="1" applyBorder="1" applyAlignment="1">
      <alignment horizontal="center" vertical="center"/>
    </xf>
    <xf numFmtId="0" fontId="0" fillId="0" borderId="21" xfId="0" applyBorder="1" applyAlignment="1">
      <alignment wrapText="1"/>
    </xf>
    <xf numFmtId="44" fontId="0" fillId="0" borderId="21" xfId="0" applyNumberFormat="1" applyBorder="1" applyAlignment="1">
      <alignment horizontal="center" vertical="center"/>
    </xf>
    <xf numFmtId="0" fontId="6" fillId="0" borderId="16" xfId="0" applyFont="1" applyBorder="1" applyAlignment="1">
      <alignment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textRotation="90"/>
    </xf>
    <xf numFmtId="0" fontId="3" fillId="0" borderId="28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34" xfId="0" applyFont="1" applyBorder="1" applyAlignment="1">
      <alignment horizontal="center" vertical="center" textRotation="90"/>
    </xf>
    <xf numFmtId="0" fontId="3" fillId="0" borderId="37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6" fillId="0" borderId="36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0" fillId="0" borderId="2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4" fontId="0" fillId="0" borderId="21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0" fillId="0" borderId="22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164" fontId="0" fillId="0" borderId="44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54" xfId="0" applyNumberFormat="1" applyBorder="1" applyAlignment="1">
      <alignment horizontal="center" vertical="center"/>
    </xf>
    <xf numFmtId="44" fontId="0" fillId="0" borderId="55" xfId="0" applyNumberFormat="1" applyBorder="1" applyAlignment="1">
      <alignment horizontal="center" vertical="center"/>
    </xf>
    <xf numFmtId="44" fontId="0" fillId="0" borderId="53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3" fillId="0" borderId="25" xfId="0" applyFont="1" applyBorder="1" applyAlignment="1">
      <alignment horizontal="center" vertical="center" textRotation="90"/>
    </xf>
    <xf numFmtId="0" fontId="3" fillId="0" borderId="26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1" fillId="0" borderId="0" xfId="0" applyFont="1"/>
    <xf numFmtId="164" fontId="11" fillId="0" borderId="0" xfId="0" applyNumberFormat="1" applyFont="1"/>
    <xf numFmtId="0" fontId="3" fillId="0" borderId="5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/>
    </xf>
    <xf numFmtId="0" fontId="6" fillId="0" borderId="18" xfId="0" applyFont="1" applyBorder="1" applyAlignment="1">
      <alignment vertical="center" wrapText="1"/>
    </xf>
    <xf numFmtId="0" fontId="0" fillId="0" borderId="18" xfId="0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1288500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5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461655</xdr:colOff>
      <xdr:row>0</xdr:row>
      <xdr:rowOff>1296000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114300" y="0"/>
          <a:ext cx="936000" cy="1296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</xdr:colOff>
      <xdr:row>0</xdr:row>
      <xdr:rowOff>19050</xdr:rowOff>
    </xdr:from>
    <xdr:ext cx="932760" cy="1288800"/>
    <xdr:pic>
      <xdr:nvPicPr>
        <xdr:cNvPr id="4" name="Obrázek 3">
          <a:extLst>
            <a:ext uri="{FF2B5EF4-FFF2-40B4-BE49-F238E27FC236}">
              <a16:creationId xmlns:a16="http://schemas.microsoft.com/office/drawing/2014/main" id="{260E70CF-2ABA-466F-A3C8-F05D014B5BA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305" y="1905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154305</xdr:colOff>
      <xdr:row>0</xdr:row>
      <xdr:rowOff>9525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305" y="9525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932760" cy="1288800"/>
    <xdr:pic>
      <xdr:nvPicPr>
        <xdr:cNvPr id="2" name="Obrázek 1">
          <a:extLst>
            <a:ext uri="{FF2B5EF4-FFF2-40B4-BE49-F238E27FC236}">
              <a16:creationId xmlns:a16="http://schemas.microsoft.com/office/drawing/2014/main" id="{D5B21983-A59F-410F-8217-006E9E1736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475560</xdr:colOff>
      <xdr:row>0</xdr:row>
      <xdr:rowOff>1288500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50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123825</xdr:colOff>
      <xdr:row>136</xdr:row>
      <xdr:rowOff>0</xdr:rowOff>
    </xdr:from>
    <xdr:ext cx="932760" cy="1288800"/>
    <xdr:pic>
      <xdr:nvPicPr>
        <xdr:cNvPr id="3" name="Obrázek 2">
          <a:extLst>
            <a:ext uri="{FF2B5EF4-FFF2-40B4-BE49-F238E27FC236}">
              <a16:creationId xmlns:a16="http://schemas.microsoft.com/office/drawing/2014/main" id="{EC0CE4E8-9694-4EBC-AA63-9CC1A7BBCA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932760" cy="128880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workbookViewId="0">
      <selection activeCell="A3" sqref="A3:I13"/>
    </sheetView>
  </sheetViews>
  <sheetFormatPr defaultRowHeight="15" x14ac:dyDescent="0.25"/>
  <cols>
    <col min="1" max="2" width="8.7109375" customWidth="1"/>
    <col min="3" max="3" width="34.42578125" customWidth="1"/>
    <col min="5" max="6" width="15.7109375" customWidth="1"/>
  </cols>
  <sheetData>
    <row r="1" spans="1:8" ht="102.75" customHeight="1" x14ac:dyDescent="0.25">
      <c r="A1" s="120"/>
      <c r="B1" s="120"/>
      <c r="C1" s="121" t="s">
        <v>30</v>
      </c>
      <c r="D1" s="121"/>
      <c r="E1" s="121"/>
      <c r="F1" s="121"/>
    </row>
    <row r="2" spans="1:8" ht="9.9499999999999993" customHeight="1" thickBot="1" x14ac:dyDescent="0.3"/>
    <row r="3" spans="1:8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19.5" customHeight="1" x14ac:dyDescent="0.25">
      <c r="A4" s="124" t="s">
        <v>8</v>
      </c>
      <c r="B4" s="127" t="s">
        <v>125</v>
      </c>
      <c r="C4" s="131" t="s">
        <v>128</v>
      </c>
      <c r="D4" s="5" t="s">
        <v>20</v>
      </c>
      <c r="E4" s="23">
        <v>41</v>
      </c>
      <c r="F4" s="31">
        <f t="shared" ref="F4:F12" si="0">ROUND(H4,0)</f>
        <v>50</v>
      </c>
      <c r="G4" s="71"/>
      <c r="H4" s="40">
        <f>E4*1.21</f>
        <v>49.61</v>
      </c>
    </row>
    <row r="5" spans="1:8" ht="19.5" customHeight="1" x14ac:dyDescent="0.25">
      <c r="A5" s="125"/>
      <c r="B5" s="128"/>
      <c r="C5" s="132"/>
      <c r="D5" s="6" t="s">
        <v>76</v>
      </c>
      <c r="E5" s="24">
        <v>87</v>
      </c>
      <c r="F5" s="32">
        <f t="shared" si="0"/>
        <v>105</v>
      </c>
      <c r="G5" s="71"/>
      <c r="H5" s="40">
        <f t="shared" ref="H5:H13" si="1">E5*1.21</f>
        <v>105.27</v>
      </c>
    </row>
    <row r="6" spans="1:8" ht="20.100000000000001" customHeight="1" x14ac:dyDescent="0.25">
      <c r="A6" s="125"/>
      <c r="B6" s="128"/>
      <c r="C6" s="133" t="s">
        <v>143</v>
      </c>
      <c r="D6" s="6" t="s">
        <v>20</v>
      </c>
      <c r="E6" s="24">
        <v>116</v>
      </c>
      <c r="F6" s="32">
        <f t="shared" si="0"/>
        <v>140</v>
      </c>
      <c r="G6" s="71"/>
      <c r="H6" s="40">
        <f t="shared" si="1"/>
        <v>140.35999999999999</v>
      </c>
    </row>
    <row r="7" spans="1:8" ht="20.100000000000001" customHeight="1" x14ac:dyDescent="0.25">
      <c r="A7" s="125"/>
      <c r="B7" s="128"/>
      <c r="C7" s="132"/>
      <c r="D7" s="6" t="s">
        <v>76</v>
      </c>
      <c r="E7" s="24">
        <v>248</v>
      </c>
      <c r="F7" s="32">
        <f t="shared" si="0"/>
        <v>300</v>
      </c>
      <c r="G7" s="71"/>
      <c r="H7" s="40">
        <f t="shared" si="1"/>
        <v>300.08</v>
      </c>
    </row>
    <row r="8" spans="1:8" ht="20.100000000000001" customHeight="1" x14ac:dyDescent="0.25">
      <c r="A8" s="125"/>
      <c r="B8" s="118" t="s">
        <v>77</v>
      </c>
      <c r="C8" s="9" t="s">
        <v>102</v>
      </c>
      <c r="D8" s="6" t="s">
        <v>19</v>
      </c>
      <c r="E8" s="24">
        <v>2.5</v>
      </c>
      <c r="F8" s="32">
        <f t="shared" si="0"/>
        <v>3</v>
      </c>
      <c r="H8" s="40">
        <f t="shared" si="1"/>
        <v>3.0249999999999999</v>
      </c>
    </row>
    <row r="9" spans="1:8" ht="20.100000000000001" customHeight="1" x14ac:dyDescent="0.25">
      <c r="A9" s="125"/>
      <c r="B9" s="119"/>
      <c r="C9" s="9" t="s">
        <v>103</v>
      </c>
      <c r="D9" s="6" t="s">
        <v>19</v>
      </c>
      <c r="E9" s="24">
        <v>4.0999999999999996</v>
      </c>
      <c r="F9" s="32">
        <f t="shared" si="0"/>
        <v>5</v>
      </c>
      <c r="H9" s="40">
        <f t="shared" si="1"/>
        <v>4.9609999999999994</v>
      </c>
    </row>
    <row r="10" spans="1:8" ht="20.100000000000001" customHeight="1" x14ac:dyDescent="0.25">
      <c r="A10" s="125"/>
      <c r="B10" s="119"/>
      <c r="C10" s="9" t="s">
        <v>104</v>
      </c>
      <c r="D10" s="6" t="s">
        <v>19</v>
      </c>
      <c r="E10" s="24">
        <v>8.5</v>
      </c>
      <c r="F10" s="32">
        <f t="shared" si="0"/>
        <v>10</v>
      </c>
      <c r="H10" s="40">
        <f t="shared" si="1"/>
        <v>10.285</v>
      </c>
    </row>
    <row r="11" spans="1:8" ht="20.100000000000001" customHeight="1" x14ac:dyDescent="0.25">
      <c r="A11" s="125"/>
      <c r="B11" s="119"/>
      <c r="C11" s="9" t="s">
        <v>105</v>
      </c>
      <c r="D11" s="6" t="s">
        <v>19</v>
      </c>
      <c r="E11" s="24">
        <v>15</v>
      </c>
      <c r="F11" s="32">
        <f t="shared" si="0"/>
        <v>18</v>
      </c>
      <c r="H11" s="40">
        <f t="shared" si="1"/>
        <v>18.149999999999999</v>
      </c>
    </row>
    <row r="12" spans="1:8" ht="20.100000000000001" customHeight="1" x14ac:dyDescent="0.25">
      <c r="A12" s="125"/>
      <c r="B12" s="129" t="s">
        <v>1</v>
      </c>
      <c r="C12" s="26" t="s">
        <v>83</v>
      </c>
      <c r="D12" s="6" t="s">
        <v>20</v>
      </c>
      <c r="E12" s="24">
        <v>45</v>
      </c>
      <c r="F12" s="32">
        <f t="shared" si="0"/>
        <v>54</v>
      </c>
      <c r="H12" s="40">
        <f t="shared" si="1"/>
        <v>54.449999999999996</v>
      </c>
    </row>
    <row r="13" spans="1:8" ht="20.100000000000001" customHeight="1" thickBot="1" x14ac:dyDescent="0.3">
      <c r="A13" s="126"/>
      <c r="B13" s="130"/>
      <c r="C13" s="27"/>
      <c r="D13" s="7"/>
      <c r="E13" s="25"/>
      <c r="F13" s="19"/>
      <c r="H13" s="40">
        <f t="shared" si="1"/>
        <v>0</v>
      </c>
    </row>
    <row r="14" spans="1:8" ht="15" customHeight="1" x14ac:dyDescent="0.25">
      <c r="A14" t="s">
        <v>101</v>
      </c>
      <c r="B14" s="2"/>
      <c r="E14" s="4"/>
      <c r="F14" s="3"/>
      <c r="H14" s="40"/>
    </row>
    <row r="15" spans="1:8" ht="9.9499999999999993" customHeight="1" x14ac:dyDescent="0.25">
      <c r="A15" s="2"/>
      <c r="B15" s="2"/>
      <c r="E15" s="4"/>
      <c r="F15" s="3"/>
      <c r="H15" s="40"/>
    </row>
    <row r="16" spans="1:8" ht="15" customHeight="1" x14ac:dyDescent="0.25">
      <c r="A16" t="s">
        <v>24</v>
      </c>
      <c r="H16" s="40"/>
    </row>
    <row r="17" spans="1:8" ht="15" customHeight="1" x14ac:dyDescent="0.25">
      <c r="A17" t="s">
        <v>168</v>
      </c>
      <c r="H17" s="40"/>
    </row>
    <row r="18" spans="1:8" ht="9.9499999999999993" customHeight="1" x14ac:dyDescent="0.25">
      <c r="H18" s="40"/>
    </row>
    <row r="19" spans="1:8" ht="20.100000000000001" customHeight="1" x14ac:dyDescent="0.25">
      <c r="A19" t="s">
        <v>13</v>
      </c>
      <c r="C19" s="1">
        <v>46023</v>
      </c>
      <c r="H19" s="40"/>
    </row>
    <row r="20" spans="1:8" x14ac:dyDescent="0.25">
      <c r="H20" s="40"/>
    </row>
    <row r="21" spans="1:8" x14ac:dyDescent="0.25">
      <c r="H21" s="40"/>
    </row>
    <row r="22" spans="1:8" x14ac:dyDescent="0.25">
      <c r="H22" s="40"/>
    </row>
    <row r="23" spans="1:8" x14ac:dyDescent="0.25">
      <c r="H23" s="40"/>
    </row>
    <row r="24" spans="1:8" x14ac:dyDescent="0.25">
      <c r="H24" s="40"/>
    </row>
  </sheetData>
  <mergeCells count="9">
    <mergeCell ref="B8:B11"/>
    <mergeCell ref="A1:B1"/>
    <mergeCell ref="C1:F1"/>
    <mergeCell ref="A3:C3"/>
    <mergeCell ref="A4:A13"/>
    <mergeCell ref="B4:B7"/>
    <mergeCell ref="B12:B13"/>
    <mergeCell ref="C4:C5"/>
    <mergeCell ref="C6:C7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63"/>
  <sheetViews>
    <sheetView tabSelected="1" topLeftCell="A130" workbookViewId="0">
      <selection activeCell="N104" sqref="N104"/>
    </sheetView>
  </sheetViews>
  <sheetFormatPr defaultRowHeight="15" x14ac:dyDescent="0.25"/>
  <cols>
    <col min="1" max="2" width="8.7109375" customWidth="1"/>
    <col min="3" max="3" width="46.140625" customWidth="1"/>
    <col min="4" max="4" width="14" customWidth="1"/>
    <col min="5" max="6" width="15.7109375" customWidth="1"/>
  </cols>
  <sheetData>
    <row r="1" spans="1:8" ht="102.75" customHeight="1" x14ac:dyDescent="0.25">
      <c r="A1" s="120"/>
      <c r="B1" s="120"/>
      <c r="C1" s="121" t="s">
        <v>30</v>
      </c>
      <c r="D1" s="121"/>
      <c r="E1" s="121"/>
      <c r="F1" s="121"/>
    </row>
    <row r="2" spans="1:8" ht="18.75" customHeight="1" thickBot="1" x14ac:dyDescent="0.3">
      <c r="A2" s="114"/>
      <c r="B2" s="114"/>
      <c r="C2" s="115"/>
      <c r="D2" s="115"/>
      <c r="E2" s="115"/>
      <c r="F2" s="115"/>
    </row>
    <row r="3" spans="1:8" ht="24.75" customHeight="1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20.25" customHeight="1" x14ac:dyDescent="0.25">
      <c r="A4" s="124" t="s">
        <v>8</v>
      </c>
      <c r="B4" s="127" t="s">
        <v>125</v>
      </c>
      <c r="C4" s="131" t="s">
        <v>128</v>
      </c>
      <c r="D4" s="5" t="s">
        <v>20</v>
      </c>
      <c r="E4" s="23">
        <v>41</v>
      </c>
      <c r="F4" s="31">
        <f t="shared" ref="F4:F12" si="0">ROUND(H4,0)</f>
        <v>50</v>
      </c>
      <c r="G4" s="71"/>
      <c r="H4" s="40">
        <f>E4*1.21</f>
        <v>49.61</v>
      </c>
    </row>
    <row r="5" spans="1:8" ht="23.25" customHeight="1" x14ac:dyDescent="0.25">
      <c r="A5" s="125"/>
      <c r="B5" s="128"/>
      <c r="C5" s="132"/>
      <c r="D5" s="6" t="s">
        <v>76</v>
      </c>
      <c r="E5" s="24">
        <v>87</v>
      </c>
      <c r="F5" s="32">
        <f t="shared" si="0"/>
        <v>105</v>
      </c>
      <c r="G5" s="71"/>
      <c r="H5" s="40">
        <f t="shared" ref="H5:H13" si="1">E5*1.21</f>
        <v>105.27</v>
      </c>
    </row>
    <row r="6" spans="1:8" ht="20.25" customHeight="1" x14ac:dyDescent="0.25">
      <c r="A6" s="125"/>
      <c r="B6" s="128"/>
      <c r="C6" s="133" t="s">
        <v>143</v>
      </c>
      <c r="D6" s="6" t="s">
        <v>20</v>
      </c>
      <c r="E6" s="24">
        <v>116</v>
      </c>
      <c r="F6" s="32">
        <f t="shared" si="0"/>
        <v>140</v>
      </c>
      <c r="G6" s="71"/>
      <c r="H6" s="40">
        <f t="shared" si="1"/>
        <v>140.35999999999999</v>
      </c>
    </row>
    <row r="7" spans="1:8" ht="14.25" customHeight="1" x14ac:dyDescent="0.25">
      <c r="A7" s="125"/>
      <c r="B7" s="128"/>
      <c r="C7" s="132"/>
      <c r="D7" s="6" t="s">
        <v>76</v>
      </c>
      <c r="E7" s="24">
        <v>248</v>
      </c>
      <c r="F7" s="32">
        <f t="shared" si="0"/>
        <v>300</v>
      </c>
      <c r="G7" s="71"/>
      <c r="H7" s="40">
        <f t="shared" si="1"/>
        <v>300.08</v>
      </c>
    </row>
    <row r="8" spans="1:8" ht="22.5" customHeight="1" x14ac:dyDescent="0.25">
      <c r="A8" s="125"/>
      <c r="B8" s="118" t="s">
        <v>77</v>
      </c>
      <c r="C8" s="9" t="s">
        <v>102</v>
      </c>
      <c r="D8" s="6" t="s">
        <v>19</v>
      </c>
      <c r="E8" s="24">
        <v>2.5</v>
      </c>
      <c r="F8" s="32">
        <f t="shared" si="0"/>
        <v>3</v>
      </c>
      <c r="H8" s="40">
        <f t="shared" si="1"/>
        <v>3.0249999999999999</v>
      </c>
    </row>
    <row r="9" spans="1:8" ht="16.5" customHeight="1" x14ac:dyDescent="0.25">
      <c r="A9" s="125"/>
      <c r="B9" s="119"/>
      <c r="C9" s="9" t="s">
        <v>103</v>
      </c>
      <c r="D9" s="6" t="s">
        <v>19</v>
      </c>
      <c r="E9" s="24">
        <v>4.0999999999999996</v>
      </c>
      <c r="F9" s="32">
        <f t="shared" si="0"/>
        <v>5</v>
      </c>
      <c r="H9" s="40">
        <f t="shared" si="1"/>
        <v>4.9609999999999994</v>
      </c>
    </row>
    <row r="10" spans="1:8" ht="19.5" customHeight="1" x14ac:dyDescent="0.25">
      <c r="A10" s="125"/>
      <c r="B10" s="119"/>
      <c r="C10" s="9" t="s">
        <v>104</v>
      </c>
      <c r="D10" s="6" t="s">
        <v>19</v>
      </c>
      <c r="E10" s="24">
        <v>8.5</v>
      </c>
      <c r="F10" s="32">
        <f t="shared" si="0"/>
        <v>10</v>
      </c>
      <c r="H10" s="40">
        <f t="shared" si="1"/>
        <v>10.285</v>
      </c>
    </row>
    <row r="11" spans="1:8" ht="19.5" customHeight="1" x14ac:dyDescent="0.25">
      <c r="A11" s="125"/>
      <c r="B11" s="119"/>
      <c r="C11" s="9" t="s">
        <v>105</v>
      </c>
      <c r="D11" s="6" t="s">
        <v>19</v>
      </c>
      <c r="E11" s="24">
        <v>15</v>
      </c>
      <c r="F11" s="32">
        <f t="shared" si="0"/>
        <v>18</v>
      </c>
      <c r="H11" s="40">
        <f t="shared" si="1"/>
        <v>18.149999999999999</v>
      </c>
    </row>
    <row r="12" spans="1:8" ht="19.5" customHeight="1" x14ac:dyDescent="0.25">
      <c r="A12" s="125"/>
      <c r="B12" s="129" t="s">
        <v>1</v>
      </c>
      <c r="C12" s="26" t="s">
        <v>83</v>
      </c>
      <c r="D12" s="6" t="s">
        <v>20</v>
      </c>
      <c r="E12" s="24">
        <v>45</v>
      </c>
      <c r="F12" s="32">
        <f t="shared" si="0"/>
        <v>54</v>
      </c>
      <c r="H12" s="40">
        <f t="shared" si="1"/>
        <v>54.449999999999996</v>
      </c>
    </row>
    <row r="13" spans="1:8" ht="19.5" customHeight="1" thickBot="1" x14ac:dyDescent="0.3">
      <c r="A13" s="126"/>
      <c r="B13" s="130"/>
      <c r="C13" s="27"/>
      <c r="D13" s="7"/>
      <c r="E13" s="25"/>
      <c r="F13" s="19"/>
      <c r="H13" s="40">
        <f t="shared" si="1"/>
        <v>0</v>
      </c>
    </row>
    <row r="14" spans="1:8" ht="22.5" customHeight="1" x14ac:dyDescent="0.25">
      <c r="A14" s="114"/>
      <c r="B14" s="114"/>
      <c r="C14" s="115"/>
      <c r="D14" s="115"/>
      <c r="E14" s="115"/>
      <c r="F14" s="115"/>
    </row>
    <row r="15" spans="1:8" ht="24" customHeight="1" x14ac:dyDescent="0.25">
      <c r="A15" s="114"/>
      <c r="B15" s="114"/>
      <c r="C15" s="115"/>
      <c r="D15" s="115"/>
      <c r="E15" s="115"/>
      <c r="F15" s="115"/>
    </row>
    <row r="16" spans="1:8" ht="9.9499999999999993" customHeight="1" thickBot="1" x14ac:dyDescent="0.3"/>
    <row r="17" spans="1:8" ht="15.75" thickBot="1" x14ac:dyDescent="0.3">
      <c r="A17" s="122" t="str">
        <f>'Technické služby'!A3</f>
        <v>Popis položky</v>
      </c>
      <c r="B17" s="123"/>
      <c r="C17" s="123"/>
      <c r="D17" s="15" t="str">
        <f>'Technické služby'!D3</f>
        <v>Jednotka</v>
      </c>
      <c r="E17" s="16" t="str">
        <f>'Technické služby'!E3</f>
        <v>Cena bez DPH</v>
      </c>
      <c r="F17" s="17" t="str">
        <f>'Technické služby'!F3</f>
        <v>Cena s DPH*</v>
      </c>
      <c r="H17" s="39"/>
    </row>
    <row r="18" spans="1:8" ht="20.100000000000001" customHeight="1" x14ac:dyDescent="0.25">
      <c r="A18" s="139" t="str">
        <f>'Technické služby'!A4</f>
        <v xml:space="preserve">Strojní práce </v>
      </c>
      <c r="B18" s="136" t="str">
        <f>'Technické služby'!B4</f>
        <v>Traktor</v>
      </c>
      <c r="C18" s="5" t="str">
        <f>'Technické služby'!C4</f>
        <v>Doprava s vlekem</v>
      </c>
      <c r="D18" s="5" t="str">
        <f>'Technické služby'!D4</f>
        <v>hodina</v>
      </c>
      <c r="E18" s="23">
        <f>'Technické služby'!E4</f>
        <v>371.9</v>
      </c>
      <c r="F18" s="31">
        <f>'Technické služby'!F4</f>
        <v>450</v>
      </c>
      <c r="H18" s="40"/>
    </row>
    <row r="19" spans="1:8" ht="20.100000000000001" customHeight="1" x14ac:dyDescent="0.25">
      <c r="A19" s="140"/>
      <c r="B19" s="137"/>
      <c r="C19" s="6" t="str">
        <f>'Technické služby'!C5</f>
        <v>Doprava s kont. vlekem</v>
      </c>
      <c r="D19" s="6" t="str">
        <f>'Technické služby'!D5</f>
        <v>hodina</v>
      </c>
      <c r="E19" s="24">
        <f>'Technické služby'!E5</f>
        <v>371.9</v>
      </c>
      <c r="F19" s="32">
        <f>'Technické služby'!F5</f>
        <v>450</v>
      </c>
      <c r="H19" s="40"/>
    </row>
    <row r="20" spans="1:8" ht="20.100000000000001" customHeight="1" x14ac:dyDescent="0.25">
      <c r="A20" s="140"/>
      <c r="B20" s="138"/>
      <c r="C20" s="6" t="str">
        <f>'Technické služby'!C6</f>
        <v>Orba, podmítání, úprava</v>
      </c>
      <c r="D20" s="6" t="str">
        <f>'Technické služby'!D6</f>
        <v>hodina</v>
      </c>
      <c r="E20" s="24">
        <f>'Technické služby'!E6</f>
        <v>413.22</v>
      </c>
      <c r="F20" s="32">
        <f>'Technické služby'!F6</f>
        <v>500</v>
      </c>
      <c r="H20" s="40"/>
    </row>
    <row r="21" spans="1:8" ht="20.100000000000001" customHeight="1" x14ac:dyDescent="0.25">
      <c r="A21" s="140"/>
      <c r="B21" s="142" t="str">
        <f>'Technické služby'!B7</f>
        <v>Bagry a naklad.</v>
      </c>
      <c r="C21" s="6" t="str">
        <f>'Technické služby'!C7</f>
        <v>JCB 3CX</v>
      </c>
      <c r="D21" s="6" t="str">
        <f>'Technické služby'!D7</f>
        <v>hodina</v>
      </c>
      <c r="E21" s="24">
        <f>'Technické služby'!E7</f>
        <v>661.16</v>
      </c>
      <c r="F21" s="32">
        <f>'Technické služby'!F7</f>
        <v>800</v>
      </c>
      <c r="H21" s="40"/>
    </row>
    <row r="22" spans="1:8" ht="20.100000000000001" customHeight="1" x14ac:dyDescent="0.25">
      <c r="A22" s="140"/>
      <c r="B22" s="143"/>
      <c r="C22" s="6" t="str">
        <f>'Technické služby'!C8</f>
        <v>Bobcat  S175</v>
      </c>
      <c r="D22" s="6" t="str">
        <f>'Technické služby'!D8</f>
        <v>hodina</v>
      </c>
      <c r="E22" s="24">
        <f>'Technické služby'!E8</f>
        <v>520.70000000000005</v>
      </c>
      <c r="F22" s="32">
        <f>'Technické služby'!F8</f>
        <v>630</v>
      </c>
      <c r="H22" s="40"/>
    </row>
    <row r="23" spans="1:8" ht="20.100000000000001" customHeight="1" x14ac:dyDescent="0.25">
      <c r="A23" s="140"/>
      <c r="B23" s="146" t="str">
        <f>'Technické služby'!B9</f>
        <v>Ostatní</v>
      </c>
      <c r="C23" s="18" t="str">
        <f>'Technické služby'!C9</f>
        <v>Desta D20</v>
      </c>
      <c r="D23" s="6" t="str">
        <f>'Technické služby'!D9</f>
        <v>hodina</v>
      </c>
      <c r="E23" s="24">
        <f>'Technické služby'!E9</f>
        <v>297.5</v>
      </c>
      <c r="F23" s="32">
        <f>'Technické služby'!F9</f>
        <v>360</v>
      </c>
      <c r="H23" s="40"/>
    </row>
    <row r="24" spans="1:8" ht="20.100000000000001" customHeight="1" thickBot="1" x14ac:dyDescent="0.3">
      <c r="A24" s="141"/>
      <c r="B24" s="147"/>
      <c r="C24" s="7" t="str">
        <f>'Technické služby'!C10</f>
        <v>Nilfisk 2150 Park Ranger</v>
      </c>
      <c r="D24" s="7" t="str">
        <f>'Technické služby'!D10</f>
        <v>hodina</v>
      </c>
      <c r="E24" s="25">
        <f>'Technické služby'!E10</f>
        <v>371.9</v>
      </c>
      <c r="F24" s="33">
        <f>'Technické služby'!F10</f>
        <v>450</v>
      </c>
      <c r="H24" s="40"/>
    </row>
    <row r="25" spans="1:8" ht="9.9499999999999993" customHeight="1" thickBot="1" x14ac:dyDescent="0.3">
      <c r="A25" s="2"/>
      <c r="B25" s="2"/>
      <c r="E25" s="4"/>
      <c r="F25" s="3"/>
      <c r="H25" s="40"/>
    </row>
    <row r="26" spans="1:8" ht="19.5" customHeight="1" x14ac:dyDescent="0.25">
      <c r="A26" s="139" t="str">
        <f>'Technické služby'!A12</f>
        <v>Zednické práce</v>
      </c>
      <c r="B26" s="144" t="str">
        <f>'Technické služby'!B12</f>
        <v>Dlažební práce</v>
      </c>
      <c r="C26" s="8" t="str">
        <f>'Technické služby'!C12</f>
        <v>Bourací práce ruční</v>
      </c>
      <c r="D26" s="5" t="str">
        <f>'Technické služby'!D12</f>
        <v>hodina</v>
      </c>
      <c r="E26" s="23">
        <f>'Technické služby'!E12</f>
        <v>289.3</v>
      </c>
      <c r="F26" s="31">
        <f>'Technické služby'!F12</f>
        <v>350</v>
      </c>
      <c r="H26" s="40"/>
    </row>
    <row r="27" spans="1:8" ht="20.100000000000001" customHeight="1" x14ac:dyDescent="0.25">
      <c r="A27" s="140"/>
      <c r="B27" s="145"/>
      <c r="C27" s="6" t="str">
        <f>'Technické služby'!C13</f>
        <v>Pokládka dlažby bez podkladu</v>
      </c>
      <c r="D27" s="6" t="str">
        <f>'Technické služby'!D13</f>
        <v>m2</v>
      </c>
      <c r="E27" s="24">
        <f>'Technické služby'!E13</f>
        <v>165.3</v>
      </c>
      <c r="F27" s="32">
        <f>'Technické služby'!F13</f>
        <v>200</v>
      </c>
      <c r="H27" s="40"/>
    </row>
    <row r="28" spans="1:8" ht="20.100000000000001" customHeight="1" x14ac:dyDescent="0.25">
      <c r="A28" s="140"/>
      <c r="B28" s="145"/>
      <c r="C28" s="6" t="str">
        <f>'Technické služby'!C14</f>
        <v>Pokládka dlažby včetně podkladu</v>
      </c>
      <c r="D28" s="6" t="str">
        <f>'Technické služby'!D14</f>
        <v>m2</v>
      </c>
      <c r="E28" s="24">
        <f>'Technické služby'!E14</f>
        <v>289.3</v>
      </c>
      <c r="F28" s="32">
        <f>'Technické služby'!F14</f>
        <v>350</v>
      </c>
      <c r="G28" s="38"/>
      <c r="H28" s="40"/>
    </row>
    <row r="29" spans="1:8" ht="20.100000000000001" customHeight="1" x14ac:dyDescent="0.25">
      <c r="A29" s="140"/>
      <c r="B29" s="143"/>
      <c r="C29" s="6" t="str">
        <f>'Technické služby'!C15</f>
        <v>Pokládka obrubníků bez. mat</v>
      </c>
      <c r="D29" s="6" t="str">
        <f>'Technické služby'!D15</f>
        <v>bm</v>
      </c>
      <c r="E29" s="24">
        <f>'Technické služby'!E15</f>
        <v>165.3</v>
      </c>
      <c r="F29" s="32">
        <f>'Technické služby'!F15</f>
        <v>200</v>
      </c>
      <c r="H29" s="40"/>
    </row>
    <row r="30" spans="1:8" ht="20.100000000000001" customHeight="1" x14ac:dyDescent="0.25">
      <c r="A30" s="148"/>
      <c r="B30" s="47" t="str">
        <f>'Technické služby'!B16</f>
        <v>Ostatní</v>
      </c>
      <c r="C30" s="6" t="str">
        <f>'Technické služby'!C16</f>
        <v>Jiné zednické práce 1 pracovník</v>
      </c>
      <c r="D30" s="6" t="str">
        <f>'Technické služby'!D16</f>
        <v>hodina</v>
      </c>
      <c r="E30" s="24">
        <f>'Technické služby'!E16</f>
        <v>247.93</v>
      </c>
      <c r="F30" s="32">
        <f>'Technické služby'!F16</f>
        <v>300</v>
      </c>
      <c r="H30" s="40"/>
    </row>
    <row r="31" spans="1:8" ht="20.100000000000001" customHeight="1" x14ac:dyDescent="0.25">
      <c r="A31" s="134" t="str">
        <f>'Technické služby'!A17</f>
        <v>Ostatní práce</v>
      </c>
      <c r="B31" s="135"/>
      <c r="C31" s="6" t="str">
        <f>'Technické služby'!C17</f>
        <v>Manuální práce 1 pracovník</v>
      </c>
      <c r="D31" s="6" t="str">
        <f>'Technické služby'!D17</f>
        <v>hodina</v>
      </c>
      <c r="E31" s="24">
        <f>'Technické služby'!E17</f>
        <v>247.93</v>
      </c>
      <c r="F31" s="32">
        <f>'Technické služby'!F17</f>
        <v>300</v>
      </c>
      <c r="H31" s="40"/>
    </row>
    <row r="32" spans="1:8" ht="20.100000000000001" customHeight="1" thickBot="1" x14ac:dyDescent="0.3">
      <c r="A32" s="10" t="str">
        <f>'Technické služby'!A18</f>
        <v>Zednické práce obsahují pouze cenu za práci bez materiálu.</v>
      </c>
      <c r="B32" s="11"/>
      <c r="C32" s="7"/>
      <c r="D32" s="14"/>
      <c r="E32" s="20"/>
      <c r="F32" s="21"/>
      <c r="H32" s="40"/>
    </row>
    <row r="33" spans="1:8" ht="9.9499999999999993" customHeight="1" thickBot="1" x14ac:dyDescent="0.3">
      <c r="A33" s="2"/>
      <c r="B33" s="2"/>
      <c r="E33" s="4"/>
      <c r="F33" s="3"/>
      <c r="H33" s="40"/>
    </row>
    <row r="34" spans="1:8" ht="20.100000000000001" customHeight="1" x14ac:dyDescent="0.25">
      <c r="A34" s="139" t="str">
        <f>'Technické služby'!A20</f>
        <v>Údržba zeleně</v>
      </c>
      <c r="B34" s="144" t="str">
        <f>'Technické služby'!B20</f>
        <v>Sečení</v>
      </c>
      <c r="C34" s="5" t="str">
        <f>'Technické služby'!C20</f>
        <v>Sekačka</v>
      </c>
      <c r="D34" s="12" t="str">
        <f>'Technické služby'!D20</f>
        <v>hodina</v>
      </c>
      <c r="E34" s="23">
        <f>'Technické služby'!E20</f>
        <v>330.58</v>
      </c>
      <c r="F34" s="31">
        <f>'Technické služby'!F20</f>
        <v>400</v>
      </c>
      <c r="H34" s="40"/>
    </row>
    <row r="35" spans="1:8" ht="20.100000000000001" customHeight="1" x14ac:dyDescent="0.25">
      <c r="A35" s="140"/>
      <c r="B35" s="145"/>
      <c r="C35" s="6" t="str">
        <f>'Technické služby'!C21</f>
        <v>Sečení mulčovačem</v>
      </c>
      <c r="D35" s="6" t="str">
        <f>'Technické služby'!D21</f>
        <v>hodina</v>
      </c>
      <c r="E35" s="24">
        <f>'Technické služby'!E21</f>
        <v>413.22</v>
      </c>
      <c r="F35" s="32">
        <f>'Technické služby'!F21</f>
        <v>500</v>
      </c>
      <c r="H35" s="40"/>
    </row>
    <row r="36" spans="1:8" ht="20.100000000000001" customHeight="1" x14ac:dyDescent="0.25">
      <c r="A36" s="140"/>
      <c r="B36" s="145"/>
      <c r="C36" s="6" t="str">
        <f>'Technické služby'!C22</f>
        <v>Sečení příkopovým ramenem</v>
      </c>
      <c r="D36" s="6" t="str">
        <f>'Technické služby'!D22</f>
        <v>hodina</v>
      </c>
      <c r="E36" s="24">
        <f>'Technické služby'!E22</f>
        <v>520.70000000000005</v>
      </c>
      <c r="F36" s="32">
        <f>'Technické služby'!F22</f>
        <v>630</v>
      </c>
      <c r="H36" s="40"/>
    </row>
    <row r="37" spans="1:8" ht="20.100000000000001" customHeight="1" x14ac:dyDescent="0.25">
      <c r="A37" s="140"/>
      <c r="B37" s="143"/>
      <c r="C37" s="6" t="str">
        <f>'Technické služby'!C23</f>
        <v>Ruční sečení</v>
      </c>
      <c r="D37" s="6" t="str">
        <f>'Technické služby'!D23</f>
        <v>hodina</v>
      </c>
      <c r="E37" s="24">
        <f>'Technické služby'!E23</f>
        <v>330.58</v>
      </c>
      <c r="F37" s="32">
        <f>'Technické služby'!F23</f>
        <v>400</v>
      </c>
      <c r="H37" s="40"/>
    </row>
    <row r="38" spans="1:8" ht="20.100000000000001" customHeight="1" thickBot="1" x14ac:dyDescent="0.3">
      <c r="A38" s="141"/>
      <c r="B38" s="13" t="str">
        <f>'Technické služby'!B24</f>
        <v>Ostatní</v>
      </c>
      <c r="C38" s="7" t="str">
        <f>'Technické služby'!C24</f>
        <v>Ořezávání dřevin</v>
      </c>
      <c r="D38" s="7" t="str">
        <f>'Technické služby'!D24</f>
        <v>hodina</v>
      </c>
      <c r="E38" s="25">
        <f>'Technické služby'!E24</f>
        <v>330.58</v>
      </c>
      <c r="F38" s="33">
        <f>'Technické služby'!F24</f>
        <v>400</v>
      </c>
      <c r="H38" s="40"/>
    </row>
    <row r="39" spans="1:8" ht="9.9499999999999993" customHeight="1" thickBot="1" x14ac:dyDescent="0.3">
      <c r="A39" s="2"/>
      <c r="B39" s="2"/>
      <c r="E39" s="4"/>
      <c r="F39" s="3"/>
      <c r="H39" s="40"/>
    </row>
    <row r="40" spans="1:8" ht="20.100000000000001" customHeight="1" x14ac:dyDescent="0.25">
      <c r="A40" s="139" t="str">
        <f>'Technické služby'!A26</f>
        <v>Ostatní</v>
      </c>
      <c r="B40" s="144" t="str">
        <f>'Technické služby'!B26</f>
        <v>Prodej</v>
      </c>
      <c r="C40" s="5" t="str">
        <f>'Technické služby'!C26</f>
        <v>Použitá dlažba 30 x 30 cm</v>
      </c>
      <c r="D40" s="5" t="str">
        <f>'Technické služby'!D26</f>
        <v>kus</v>
      </c>
      <c r="E40" s="23" t="str">
        <f>'Technické služby'!E26</f>
        <v>-</v>
      </c>
      <c r="F40" s="31">
        <f>'Technické služby'!F26</f>
        <v>10</v>
      </c>
      <c r="H40" s="40"/>
    </row>
    <row r="41" spans="1:8" ht="20.100000000000001" customHeight="1" x14ac:dyDescent="0.25">
      <c r="A41" s="140"/>
      <c r="B41" s="145"/>
      <c r="C41" s="6" t="str">
        <f>'Technické služby'!C27</f>
        <v>Použitá dlažba 50 x 50 cm</v>
      </c>
      <c r="D41" s="6" t="str">
        <f>'Technické služby'!D27</f>
        <v>kus</v>
      </c>
      <c r="E41" s="24" t="str">
        <f>'Technické služby'!E27</f>
        <v>-</v>
      </c>
      <c r="F41" s="35">
        <f>'Technické služby'!F27</f>
        <v>25</v>
      </c>
      <c r="H41" s="40"/>
    </row>
    <row r="42" spans="1:8" ht="20.100000000000001" customHeight="1" x14ac:dyDescent="0.25">
      <c r="A42" s="140"/>
      <c r="B42" s="145"/>
      <c r="C42" s="6" t="str">
        <f>'Technické služby'!C28</f>
        <v>Recyklát směsný</v>
      </c>
      <c r="D42" s="6" t="str">
        <f>'Technické služby'!D28</f>
        <v>tuna</v>
      </c>
      <c r="E42" s="24">
        <f>'Technické služby'!E28</f>
        <v>41</v>
      </c>
      <c r="F42" s="32">
        <f>'Technické služby'!F28</f>
        <v>50</v>
      </c>
      <c r="H42" s="40"/>
    </row>
    <row r="43" spans="1:8" ht="20.100000000000001" customHeight="1" x14ac:dyDescent="0.25">
      <c r="A43" s="140"/>
      <c r="B43" s="143"/>
      <c r="C43" s="6" t="str">
        <f>'Technické služby'!C29</f>
        <v>Recyklát betonový</v>
      </c>
      <c r="D43" s="6" t="str">
        <f>'Technické služby'!D29</f>
        <v>tuna</v>
      </c>
      <c r="E43" s="24">
        <f>'Technické služby'!E29</f>
        <v>207</v>
      </c>
      <c r="F43" s="37">
        <f>'Technické služby'!F29</f>
        <v>250</v>
      </c>
      <c r="H43" s="40"/>
    </row>
    <row r="44" spans="1:8" ht="20.100000000000001" customHeight="1" x14ac:dyDescent="0.25">
      <c r="A44" s="140"/>
      <c r="B44" s="146" t="str">
        <f>'Technické služby'!B30</f>
        <v>Nářadí</v>
      </c>
      <c r="C44" s="6" t="str">
        <f>'Technické služby'!C30</f>
        <v>Vibrační pěch, deska</v>
      </c>
      <c r="D44" s="6" t="str">
        <f>'Technické služby'!D30</f>
        <v>den</v>
      </c>
      <c r="E44" s="24">
        <f>'Technické služby'!E30</f>
        <v>454.5</v>
      </c>
      <c r="F44" s="32">
        <f>'Technické služby'!F30</f>
        <v>550</v>
      </c>
      <c r="H44" s="40"/>
    </row>
    <row r="45" spans="1:8" ht="20.100000000000001" customHeight="1" x14ac:dyDescent="0.25">
      <c r="A45" s="140"/>
      <c r="B45" s="137"/>
      <c r="C45" s="6" t="str">
        <f>'Technické služby'!C31</f>
        <v>Vibrační válec</v>
      </c>
      <c r="D45" s="6" t="str">
        <f>'Technické služby'!D31</f>
        <v>den</v>
      </c>
      <c r="E45" s="24">
        <f>'Technické služby'!E31</f>
        <v>909</v>
      </c>
      <c r="F45" s="32">
        <f>'Technické služby'!F31</f>
        <v>1100</v>
      </c>
      <c r="H45" s="40"/>
    </row>
    <row r="46" spans="1:8" ht="20.100000000000001" customHeight="1" x14ac:dyDescent="0.25">
      <c r="A46" s="140"/>
      <c r="B46" s="137"/>
      <c r="C46" s="6" t="str">
        <f>'Technické služby'!C32</f>
        <v>Řezačka asfaltu</v>
      </c>
      <c r="D46" s="6" t="str">
        <f>'Technické služby'!D32</f>
        <v>hodina</v>
      </c>
      <c r="E46" s="24">
        <f>'Technické služby'!E32</f>
        <v>454.5</v>
      </c>
      <c r="F46" s="32">
        <f>'Technické služby'!F32</f>
        <v>550</v>
      </c>
      <c r="H46" s="40"/>
    </row>
    <row r="47" spans="1:8" ht="20.100000000000001" customHeight="1" thickBot="1" x14ac:dyDescent="0.3">
      <c r="A47" s="141"/>
      <c r="B47" s="147"/>
      <c r="C47" s="7" t="str">
        <f>'Technické služby'!C33</f>
        <v>Štěpkovač Pezzolato</v>
      </c>
      <c r="D47" s="7" t="str">
        <f>'Technické služby'!D33</f>
        <v>hodina</v>
      </c>
      <c r="E47" s="25">
        <f>'Technické služby'!E33</f>
        <v>454.5</v>
      </c>
      <c r="F47" s="33">
        <f>'Technické služby'!F33</f>
        <v>550</v>
      </c>
      <c r="H47" s="40"/>
    </row>
    <row r="48" spans="1:8" ht="20.100000000000001" customHeight="1" x14ac:dyDescent="0.25">
      <c r="A48" s="53"/>
      <c r="B48" s="51"/>
      <c r="E48" s="4"/>
      <c r="F48" s="4"/>
      <c r="H48" s="40"/>
    </row>
    <row r="49" spans="1:8" ht="20.100000000000001" customHeight="1" x14ac:dyDescent="0.25">
      <c r="A49" s="53"/>
      <c r="B49" s="51"/>
      <c r="E49" s="4"/>
      <c r="F49" s="4"/>
      <c r="H49" s="40"/>
    </row>
    <row r="50" spans="1:8" ht="15" customHeight="1" thickBot="1" x14ac:dyDescent="0.3">
      <c r="H50" s="39"/>
    </row>
    <row r="51" spans="1:8" ht="15.75" customHeight="1" thickBot="1" x14ac:dyDescent="0.3">
      <c r="A51" s="122" t="str">
        <f>'Prodej dřeva'!A3</f>
        <v>Popis položky</v>
      </c>
      <c r="B51" s="123"/>
      <c r="C51" s="123"/>
      <c r="D51" s="15" t="str">
        <f>'Prodej dřeva'!D3</f>
        <v>Jednotka</v>
      </c>
      <c r="E51" s="16" t="str">
        <f>'Prodej dřeva'!E3</f>
        <v>Cena bez DPH</v>
      </c>
      <c r="F51" s="17" t="str">
        <f>'Prodej dřeva'!F3</f>
        <v>Cena s DPH*</v>
      </c>
    </row>
    <row r="52" spans="1:8" ht="20.100000000000001" customHeight="1" x14ac:dyDescent="0.25">
      <c r="A52" s="210" t="str">
        <f>'Prodej dřeva'!A4</f>
        <v>Prodej dřeva</v>
      </c>
      <c r="B52" s="127" t="str">
        <f>'Prodej dřeva'!B4</f>
        <v>Listnaté dřevo</v>
      </c>
      <c r="C52" s="5" t="str">
        <f>'Prodej dřeva'!C4</f>
        <v>Trnovník akát v délce 1 bm</v>
      </c>
      <c r="D52" s="43" t="str">
        <f>'Prodej dřeva'!D4</f>
        <v>1 prm</v>
      </c>
      <c r="E52" s="23">
        <f>'Prodej dřeva'!E4</f>
        <v>1025</v>
      </c>
      <c r="F52" s="31">
        <f>'Prodej dřeva'!F4</f>
        <v>1240</v>
      </c>
    </row>
    <row r="53" spans="1:8" ht="20.100000000000001" customHeight="1" x14ac:dyDescent="0.25">
      <c r="A53" s="211"/>
      <c r="B53" s="128"/>
      <c r="C53" s="6" t="str">
        <f>'Prodej dřeva'!C5</f>
        <v>Trnovník - samovýroba</v>
      </c>
      <c r="D53" s="55" t="str">
        <f>'Prodej dřeva'!D5</f>
        <v>1 m3</v>
      </c>
      <c r="E53" s="24">
        <f>'Prodej dřeva'!E5</f>
        <v>851</v>
      </c>
      <c r="F53" s="32">
        <f>'Prodej dřeva'!F5</f>
        <v>1030</v>
      </c>
    </row>
    <row r="54" spans="1:8" ht="20.100000000000001" customHeight="1" x14ac:dyDescent="0.25">
      <c r="A54" s="211"/>
      <c r="B54" s="128"/>
      <c r="C54" s="72" t="str">
        <f>'Prodej dřeva'!C6</f>
        <v>Nehroubí samovýroba(do 7 cm)</v>
      </c>
      <c r="D54" s="55" t="str">
        <f>'Prodej dřeva'!D6</f>
        <v>1 prm</v>
      </c>
      <c r="E54" s="24">
        <f>'Prodej dřeva'!E6</f>
        <v>82.5</v>
      </c>
      <c r="F54" s="32">
        <f>'Prodej dřeva'!F6</f>
        <v>100</v>
      </c>
    </row>
    <row r="55" spans="1:8" ht="20.100000000000001" customHeight="1" x14ac:dyDescent="0.25">
      <c r="A55" s="211"/>
      <c r="B55" s="128"/>
      <c r="C55" s="72" t="str">
        <f>'Prodej dřeva'!C7</f>
        <v>Hroubí samovýroba(nad 7 cm)</v>
      </c>
      <c r="D55" s="55" t="str">
        <f>'Prodej dřeva'!D7</f>
        <v>1 prm</v>
      </c>
      <c r="E55" s="73">
        <f>'Prodej dřeva'!E7</f>
        <v>289.5</v>
      </c>
      <c r="F55" s="32">
        <f>'Prodej dřeva'!F7</f>
        <v>350</v>
      </c>
    </row>
    <row r="56" spans="1:8" ht="20.100000000000001" customHeight="1" x14ac:dyDescent="0.25">
      <c r="A56" s="211"/>
      <c r="B56" s="128"/>
      <c r="C56" s="72" t="str">
        <f>'Prodej dřeva'!C8</f>
        <v>Měkké  dřevo(lípa, olše, topol)</v>
      </c>
      <c r="D56" s="55" t="str">
        <f>'Prodej dřeva'!D8</f>
        <v>1 prm</v>
      </c>
      <c r="E56" s="73">
        <f>'Prodej dřeva'!E8</f>
        <v>578.5</v>
      </c>
      <c r="F56" s="32">
        <f>'Prodej dřeva'!F8</f>
        <v>700</v>
      </c>
    </row>
    <row r="57" spans="1:8" ht="20.100000000000001" customHeight="1" x14ac:dyDescent="0.25">
      <c r="A57" s="211"/>
      <c r="B57" s="128"/>
      <c r="C57" s="72" t="str">
        <f>'Prodej dřeva'!C9</f>
        <v>Tvrdé dřevo(dub, jasan, javor)</v>
      </c>
      <c r="D57" s="55" t="str">
        <f>'Prodej dřeva'!D9</f>
        <v>1 prm</v>
      </c>
      <c r="E57" s="74">
        <f>'Prodej dřeva'!E9</f>
        <v>1025</v>
      </c>
      <c r="F57" s="32">
        <f>'Prodej dřeva'!F9</f>
        <v>1240</v>
      </c>
    </row>
    <row r="58" spans="1:8" ht="20.100000000000001" customHeight="1" x14ac:dyDescent="0.25">
      <c r="A58" s="211"/>
      <c r="B58" s="207" t="str">
        <f>'Prodej dřeva'!B10</f>
        <v>Borovice lesní samovýroba (do 15 cm)</v>
      </c>
      <c r="C58" s="207"/>
      <c r="D58" s="6" t="str">
        <f>'Prodej dřeva'!D10</f>
        <v>1 m3</v>
      </c>
      <c r="E58" s="24">
        <f>'Prodej dřeva'!E10</f>
        <v>248</v>
      </c>
      <c r="F58" s="32">
        <f>'Prodej dřeva'!F10</f>
        <v>300</v>
      </c>
    </row>
    <row r="59" spans="1:8" ht="20.100000000000001" customHeight="1" thickBot="1" x14ac:dyDescent="0.3">
      <c r="A59" s="212"/>
      <c r="B59" s="208" t="str">
        <f>'Prodej dřeva'!B11</f>
        <v>Borovice lesní dodávka v délce 1 bm</v>
      </c>
      <c r="C59" s="209"/>
      <c r="D59" s="44" t="str">
        <f>'Prodej dřeva'!D11</f>
        <v>1 prm</v>
      </c>
      <c r="E59" s="45">
        <f>'Prodej dřeva'!E11</f>
        <v>702.5</v>
      </c>
      <c r="F59" s="46">
        <f>'Prodej dřeva'!F11</f>
        <v>850</v>
      </c>
    </row>
    <row r="60" spans="1:8" ht="20.100000000000001" customHeight="1" x14ac:dyDescent="0.25">
      <c r="A60" s="233"/>
      <c r="B60" s="239"/>
      <c r="C60" s="239"/>
      <c r="D60" s="240"/>
      <c r="E60" s="241"/>
      <c r="F60" s="241"/>
    </row>
    <row r="61" spans="1:8" ht="20.100000000000001" customHeight="1" x14ac:dyDescent="0.25">
      <c r="A61" s="233"/>
      <c r="B61" s="239"/>
      <c r="C61" s="239"/>
      <c r="D61" s="240"/>
      <c r="E61" s="241"/>
      <c r="F61" s="241"/>
    </row>
    <row r="62" spans="1:8" ht="20.100000000000001" customHeight="1" thickBot="1" x14ac:dyDescent="0.3">
      <c r="A62" s="233"/>
      <c r="B62" s="239"/>
      <c r="C62" s="239"/>
      <c r="D62" s="240"/>
      <c r="E62" s="241"/>
      <c r="F62" s="241"/>
    </row>
    <row r="63" spans="1:8" ht="20.100000000000001" customHeight="1" thickBot="1" x14ac:dyDescent="0.3">
      <c r="A63" s="122" t="s">
        <v>35</v>
      </c>
      <c r="B63" s="123"/>
      <c r="C63" s="123"/>
      <c r="D63" s="15" t="s">
        <v>21</v>
      </c>
      <c r="E63" s="16" t="s">
        <v>22</v>
      </c>
      <c r="F63" s="17" t="s">
        <v>106</v>
      </c>
      <c r="H63" s="39" t="s">
        <v>99</v>
      </c>
    </row>
    <row r="64" spans="1:8" ht="20.100000000000001" customHeight="1" x14ac:dyDescent="0.25">
      <c r="A64" s="159" t="s">
        <v>126</v>
      </c>
      <c r="B64" s="127" t="s">
        <v>127</v>
      </c>
      <c r="C64" s="131" t="s">
        <v>133</v>
      </c>
      <c r="D64" s="162" t="s">
        <v>129</v>
      </c>
      <c r="E64" s="164">
        <v>7</v>
      </c>
      <c r="F64" s="166">
        <f>ROUND(H64,0)</f>
        <v>8</v>
      </c>
      <c r="H64" s="40">
        <f>E64*1.21</f>
        <v>8.4699999999999989</v>
      </c>
    </row>
    <row r="65" spans="1:8" ht="20.100000000000001" customHeight="1" x14ac:dyDescent="0.25">
      <c r="A65" s="160"/>
      <c r="B65" s="128"/>
      <c r="C65" s="132"/>
      <c r="D65" s="163"/>
      <c r="E65" s="165"/>
      <c r="F65" s="167">
        <f>ROUND(H65,0)</f>
        <v>0</v>
      </c>
      <c r="H65" s="40">
        <f>E65*1.21</f>
        <v>0</v>
      </c>
    </row>
    <row r="66" spans="1:8" ht="20.100000000000001" customHeight="1" x14ac:dyDescent="0.25">
      <c r="A66" s="160"/>
      <c r="B66" s="128"/>
      <c r="C66" s="6" t="s">
        <v>134</v>
      </c>
      <c r="D66" s="6" t="s">
        <v>130</v>
      </c>
      <c r="E66" s="24">
        <v>21</v>
      </c>
      <c r="F66" s="32">
        <f>ROUND(H66,0)</f>
        <v>25</v>
      </c>
      <c r="H66" s="40">
        <f>E66*1.21</f>
        <v>25.41</v>
      </c>
    </row>
    <row r="67" spans="1:8" ht="20.100000000000001" customHeight="1" thickBot="1" x14ac:dyDescent="0.3">
      <c r="A67" s="161"/>
      <c r="B67" s="13" t="s">
        <v>1</v>
      </c>
      <c r="C67" s="7" t="s">
        <v>132</v>
      </c>
      <c r="D67" s="7" t="s">
        <v>131</v>
      </c>
      <c r="E67" s="25">
        <v>4132</v>
      </c>
      <c r="F67" s="33">
        <f>ROUND(H67,0)</f>
        <v>5000</v>
      </c>
      <c r="H67" s="40">
        <f>E67*1.21</f>
        <v>4999.72</v>
      </c>
    </row>
    <row r="68" spans="1:8" ht="20.100000000000001" customHeight="1" x14ac:dyDescent="0.25">
      <c r="A68" s="242"/>
      <c r="B68" s="243"/>
      <c r="C68" s="240"/>
      <c r="D68" s="240"/>
      <c r="E68" s="241"/>
      <c r="F68" s="241"/>
      <c r="H68" s="40"/>
    </row>
    <row r="69" spans="1:8" ht="20.100000000000001" customHeight="1" x14ac:dyDescent="0.25">
      <c r="A69" s="242"/>
      <c r="B69" s="243"/>
      <c r="C69" s="240"/>
      <c r="D69" s="240"/>
      <c r="E69" s="241"/>
      <c r="F69" s="241"/>
      <c r="H69" s="40"/>
    </row>
    <row r="70" spans="1:8" ht="20.100000000000001" customHeight="1" x14ac:dyDescent="0.25">
      <c r="A70" s="233"/>
      <c r="B70" s="239"/>
      <c r="C70" s="239"/>
      <c r="D70" s="240"/>
      <c r="E70" s="241"/>
      <c r="F70" s="241"/>
    </row>
    <row r="71" spans="1:8" ht="15" customHeight="1" thickBot="1" x14ac:dyDescent="0.3">
      <c r="A71" s="48"/>
      <c r="B71" s="49"/>
      <c r="C71" s="49"/>
      <c r="E71" s="4"/>
      <c r="F71" s="4"/>
    </row>
    <row r="72" spans="1:8" ht="20.100000000000001" customHeight="1" thickBot="1" x14ac:dyDescent="0.3">
      <c r="A72" s="122" t="str">
        <f>'Obecní dům'!A3</f>
        <v>Popis položky</v>
      </c>
      <c r="B72" s="123"/>
      <c r="C72" s="123"/>
      <c r="D72" s="15" t="str">
        <f>'Obecní dům'!D3</f>
        <v>Jednotka</v>
      </c>
      <c r="E72" s="16" t="str">
        <f>'Obecní dům'!E3</f>
        <v>Cena bez DPH</v>
      </c>
      <c r="F72" s="17" t="str">
        <f>'Obecní dům'!F3</f>
        <v>Cena s DPH *</v>
      </c>
    </row>
    <row r="73" spans="1:8" ht="20.100000000000001" customHeight="1" x14ac:dyDescent="0.25">
      <c r="A73" s="168" t="str">
        <f>'Obecní dům'!A4</f>
        <v xml:space="preserve">Obecní dům </v>
      </c>
      <c r="B73" s="127" t="str">
        <f>'Obecní dům'!B4</f>
        <v xml:space="preserve">Pronájem sálu </v>
      </c>
      <c r="C73" s="8" t="str">
        <f>'Obecní dům'!C4</f>
        <v>Svatby a rodinné oslavy</v>
      </c>
      <c r="D73" s="5" t="str">
        <f>'Obecní dům'!D4</f>
        <v>den</v>
      </c>
      <c r="E73" s="23">
        <f>'Obecní dům'!E4</f>
        <v>5785</v>
      </c>
      <c r="F73" s="31">
        <f>'Obecní dům'!F4</f>
        <v>7000</v>
      </c>
    </row>
    <row r="74" spans="1:8" ht="28.9" customHeight="1" x14ac:dyDescent="0.25">
      <c r="A74" s="169"/>
      <c r="B74" s="128"/>
      <c r="C74" s="9" t="str">
        <f>'Obecní dům'!C5</f>
        <v>Drobné akce(oběd, schůze, smuteční hostina, apod.) 5 hodin</v>
      </c>
      <c r="D74" s="6" t="str">
        <f>'Obecní dům'!D5</f>
        <v>kus</v>
      </c>
      <c r="E74" s="24">
        <f>'Obecní dům'!E5</f>
        <v>1653</v>
      </c>
      <c r="F74" s="32">
        <f>'Obecní dům'!F5</f>
        <v>2000</v>
      </c>
    </row>
    <row r="75" spans="1:8" ht="28.9" customHeight="1" x14ac:dyDescent="0.25">
      <c r="A75" s="169"/>
      <c r="B75" s="128"/>
      <c r="C75" s="9" t="str">
        <f>'Obecní dům'!C6</f>
        <v>Veřejné kulturní akce (ples, divadlo, koncert, apod.)</v>
      </c>
      <c r="D75" s="6" t="str">
        <f>'Obecní dům'!D6</f>
        <v>den</v>
      </c>
      <c r="E75" s="24">
        <f>'Obecní dům'!E6</f>
        <v>4545.3999999999996</v>
      </c>
      <c r="F75" s="32">
        <f>'Obecní dům'!F6</f>
        <v>5500</v>
      </c>
    </row>
    <row r="76" spans="1:8" ht="20.100000000000001" customHeight="1" x14ac:dyDescent="0.25">
      <c r="A76" s="169"/>
      <c r="B76" s="128"/>
      <c r="C76" s="9" t="str">
        <f>'Obecní dům'!C7</f>
        <v>Veřejné akce ostatní</v>
      </c>
      <c r="D76" s="6" t="str">
        <f>'Obecní dům'!D7</f>
        <v xml:space="preserve">individuální cena dle rozhodnutí rady obce </v>
      </c>
      <c r="E76" s="24">
        <f>'Obecní dům'!E7</f>
        <v>0</v>
      </c>
      <c r="F76" s="32">
        <f>'Obecní dům'!F7</f>
        <v>0</v>
      </c>
    </row>
    <row r="77" spans="1:8" ht="20.100000000000001" customHeight="1" x14ac:dyDescent="0.25">
      <c r="A77" s="169"/>
      <c r="B77" s="128"/>
      <c r="C77" s="9" t="str">
        <f>'Obecní dům'!C8</f>
        <v xml:space="preserve">Firemní akce, prezentace firem </v>
      </c>
      <c r="D77" s="6" t="str">
        <f>'Obecní dům'!D8</f>
        <v xml:space="preserve">individuální cena dle rozhodnutí rady obce </v>
      </c>
      <c r="E77" s="24">
        <f>'Obecní dům'!E8</f>
        <v>0</v>
      </c>
      <c r="F77" s="32">
        <f>'Obecní dům'!F8</f>
        <v>0</v>
      </c>
    </row>
    <row r="78" spans="1:8" ht="20.100000000000001" customHeight="1" x14ac:dyDescent="0.25">
      <c r="A78" s="169"/>
      <c r="B78" s="128"/>
      <c r="C78" s="9"/>
      <c r="D78" s="6"/>
      <c r="E78" s="24"/>
      <c r="F78" s="32"/>
    </row>
    <row r="79" spans="1:8" ht="20.100000000000001" customHeight="1" x14ac:dyDescent="0.25">
      <c r="A79" s="169"/>
      <c r="B79" s="142" t="str">
        <f>'Obecní dům'!B10</f>
        <v xml:space="preserve">Příslušenství </v>
      </c>
      <c r="C79" s="9" t="str">
        <f>'Obecní dům'!C10</f>
        <v>Chladící box na víno</v>
      </c>
      <c r="D79" s="6" t="str">
        <f>'Obecní dům'!D10</f>
        <v>den</v>
      </c>
      <c r="E79" s="24">
        <f>'Obecní dům'!E10</f>
        <v>372</v>
      </c>
      <c r="F79" s="32">
        <f>'Obecní dům'!F10</f>
        <v>450</v>
      </c>
    </row>
    <row r="80" spans="1:8" ht="20.100000000000001" customHeight="1" x14ac:dyDescent="0.25">
      <c r="A80" s="169"/>
      <c r="B80" s="145"/>
      <c r="C80" s="6" t="str">
        <f>'Obecní dům'!C11</f>
        <v xml:space="preserve">Ruční oplachočka skleniček na víno </v>
      </c>
      <c r="D80" s="6" t="str">
        <f>'Obecní dům'!D11</f>
        <v>den</v>
      </c>
      <c r="E80" s="24">
        <f>'Obecní dům'!E11</f>
        <v>248</v>
      </c>
      <c r="F80" s="32">
        <f>'Obecní dům'!F11</f>
        <v>300</v>
      </c>
    </row>
    <row r="81" spans="1:8" ht="20.100000000000001" customHeight="1" x14ac:dyDescent="0.25">
      <c r="A81" s="169"/>
      <c r="B81" s="143"/>
      <c r="C81" s="9" t="str">
        <f>'Obecní dům'!C12</f>
        <v>Chladící zařízení - lednice</v>
      </c>
      <c r="D81" s="6" t="str">
        <f>'Obecní dům'!D12</f>
        <v>den</v>
      </c>
      <c r="E81" s="24">
        <f>'Obecní dům'!E12</f>
        <v>82.6</v>
      </c>
      <c r="F81" s="32">
        <f>'Obecní dům'!F12</f>
        <v>100</v>
      </c>
    </row>
    <row r="82" spans="1:8" ht="20.100000000000001" customHeight="1" x14ac:dyDescent="0.25">
      <c r="A82" s="169"/>
      <c r="B82" s="129" t="str">
        <f>'Obecní dům'!B13</f>
        <v>Ostatní</v>
      </c>
      <c r="C82" s="26" t="str">
        <f>'Obecní dům'!C13</f>
        <v xml:space="preserve">Pronájem předsálí </v>
      </c>
      <c r="D82" s="6" t="str">
        <f>'Obecní dům'!D13</f>
        <v>den</v>
      </c>
      <c r="E82" s="24">
        <f>'Obecní dům'!E13</f>
        <v>1239.7</v>
      </c>
      <c r="F82" s="32">
        <f>'Obecní dům'!F13</f>
        <v>1500</v>
      </c>
    </row>
    <row r="83" spans="1:8" ht="20.100000000000001" customHeight="1" thickBot="1" x14ac:dyDescent="0.3">
      <c r="A83" s="170"/>
      <c r="B83" s="130"/>
      <c r="C83" s="27" t="str">
        <f>'Obecní dům'!C14</f>
        <v xml:space="preserve">Pronájem předsálí </v>
      </c>
      <c r="D83" s="7" t="str">
        <f>'Obecní dům'!D14</f>
        <v>hodina</v>
      </c>
      <c r="E83" s="25">
        <f>'Obecní dům'!E14</f>
        <v>206.6</v>
      </c>
      <c r="F83" s="33">
        <f>'Obecní dům'!F14</f>
        <v>250</v>
      </c>
    </row>
    <row r="84" spans="1:8" ht="20.100000000000001" customHeight="1" x14ac:dyDescent="0.25">
      <c r="A84" s="233"/>
      <c r="B84" s="243"/>
      <c r="C84" s="244"/>
      <c r="D84" s="240"/>
      <c r="E84" s="241"/>
      <c r="F84" s="241"/>
    </row>
    <row r="85" spans="1:8" ht="20.100000000000001" customHeight="1" x14ac:dyDescent="0.25">
      <c r="A85" s="233"/>
      <c r="B85" s="243"/>
      <c r="C85" s="244"/>
      <c r="D85" s="240"/>
      <c r="E85" s="241"/>
      <c r="F85" s="241"/>
    </row>
    <row r="86" spans="1:8" ht="20.100000000000001" customHeight="1" thickBot="1" x14ac:dyDescent="0.3">
      <c r="A86" s="233"/>
      <c r="B86" s="243"/>
      <c r="C86" s="244"/>
      <c r="D86" s="240"/>
      <c r="E86" s="241"/>
      <c r="F86" s="241"/>
    </row>
    <row r="87" spans="1:8" ht="20.100000000000001" customHeight="1" thickBot="1" x14ac:dyDescent="0.3">
      <c r="A87" s="122" t="s">
        <v>35</v>
      </c>
      <c r="B87" s="123"/>
      <c r="C87" s="123"/>
      <c r="D87" s="15" t="s">
        <v>21</v>
      </c>
      <c r="E87" s="16" t="s">
        <v>22</v>
      </c>
      <c r="F87" s="17" t="s">
        <v>106</v>
      </c>
      <c r="H87" s="39" t="s">
        <v>99</v>
      </c>
    </row>
    <row r="88" spans="1:8" ht="20.100000000000001" customHeight="1" x14ac:dyDescent="0.25">
      <c r="A88" s="159" t="s">
        <v>40</v>
      </c>
      <c r="B88" s="127" t="s">
        <v>41</v>
      </c>
      <c r="C88" s="131" t="s">
        <v>43</v>
      </c>
      <c r="D88" s="162" t="s">
        <v>116</v>
      </c>
      <c r="E88" s="164">
        <v>500</v>
      </c>
      <c r="F88" s="166">
        <f t="shared" ref="F88:F93" si="2">ROUND(H88,0)</f>
        <v>605</v>
      </c>
      <c r="H88" s="40">
        <f>E88*1.21</f>
        <v>605</v>
      </c>
    </row>
    <row r="89" spans="1:8" ht="20.100000000000001" customHeight="1" x14ac:dyDescent="0.25">
      <c r="A89" s="160"/>
      <c r="B89" s="128"/>
      <c r="C89" s="132"/>
      <c r="D89" s="163"/>
      <c r="E89" s="165"/>
      <c r="F89" s="167">
        <f t="shared" si="2"/>
        <v>0</v>
      </c>
      <c r="H89" s="40">
        <f t="shared" ref="H89:H102" si="3">E89*1.21</f>
        <v>0</v>
      </c>
    </row>
    <row r="90" spans="1:8" ht="20.100000000000001" customHeight="1" x14ac:dyDescent="0.25">
      <c r="A90" s="160"/>
      <c r="B90" s="128"/>
      <c r="C90" s="6" t="s">
        <v>44</v>
      </c>
      <c r="D90" s="6" t="s">
        <v>116</v>
      </c>
      <c r="E90" s="24">
        <v>250</v>
      </c>
      <c r="F90" s="32">
        <f t="shared" si="2"/>
        <v>303</v>
      </c>
      <c r="H90" s="40">
        <f t="shared" si="3"/>
        <v>302.5</v>
      </c>
    </row>
    <row r="91" spans="1:8" ht="20.100000000000001" customHeight="1" x14ac:dyDescent="0.25">
      <c r="A91" s="160"/>
      <c r="B91" s="142" t="s">
        <v>42</v>
      </c>
      <c r="C91" s="6" t="s">
        <v>67</v>
      </c>
      <c r="D91" s="6" t="s">
        <v>68</v>
      </c>
      <c r="E91" s="24">
        <v>2.5</v>
      </c>
      <c r="F91" s="32">
        <f t="shared" si="2"/>
        <v>3</v>
      </c>
      <c r="H91" s="40">
        <f t="shared" si="3"/>
        <v>3.0249999999999999</v>
      </c>
    </row>
    <row r="92" spans="1:8" ht="20.100000000000001" customHeight="1" x14ac:dyDescent="0.25">
      <c r="A92" s="160"/>
      <c r="B92" s="145"/>
      <c r="C92" s="6" t="s">
        <v>69</v>
      </c>
      <c r="D92" s="6" t="s">
        <v>70</v>
      </c>
      <c r="E92" s="24">
        <v>500</v>
      </c>
      <c r="F92" s="32">
        <f t="shared" si="2"/>
        <v>605</v>
      </c>
      <c r="H92" s="40">
        <f t="shared" si="3"/>
        <v>605</v>
      </c>
    </row>
    <row r="93" spans="1:8" ht="20.100000000000001" customHeight="1" thickBot="1" x14ac:dyDescent="0.3">
      <c r="A93" s="161"/>
      <c r="B93" s="13" t="s">
        <v>1</v>
      </c>
      <c r="C93" s="7"/>
      <c r="D93" s="7"/>
      <c r="E93" s="25"/>
      <c r="F93" s="33">
        <f t="shared" si="2"/>
        <v>0</v>
      </c>
      <c r="H93" s="40">
        <f t="shared" si="3"/>
        <v>0</v>
      </c>
    </row>
    <row r="94" spans="1:8" ht="20.100000000000001" customHeight="1" thickBot="1" x14ac:dyDescent="0.3">
      <c r="A94" s="22"/>
      <c r="B94" s="2"/>
      <c r="E94" s="4"/>
      <c r="F94" s="4"/>
      <c r="H94" s="40">
        <f t="shared" si="3"/>
        <v>0</v>
      </c>
    </row>
    <row r="95" spans="1:8" ht="20.100000000000001" customHeight="1" x14ac:dyDescent="0.25">
      <c r="A95" s="159" t="s">
        <v>91</v>
      </c>
      <c r="B95" s="149" t="s">
        <v>84</v>
      </c>
      <c r="C95" s="8" t="s">
        <v>86</v>
      </c>
      <c r="D95" s="5" t="s">
        <v>117</v>
      </c>
      <c r="E95" s="23">
        <v>75</v>
      </c>
      <c r="F95" s="41" t="s">
        <v>88</v>
      </c>
      <c r="H95" s="40">
        <f t="shared" si="3"/>
        <v>90.75</v>
      </c>
    </row>
    <row r="96" spans="1:8" ht="20.100000000000001" customHeight="1" x14ac:dyDescent="0.25">
      <c r="A96" s="160"/>
      <c r="B96" s="150"/>
      <c r="C96" s="9" t="s">
        <v>85</v>
      </c>
      <c r="D96" s="6" t="s">
        <v>117</v>
      </c>
      <c r="E96" s="24">
        <v>75</v>
      </c>
      <c r="F96" s="42" t="s">
        <v>88</v>
      </c>
      <c r="H96" s="40">
        <f t="shared" si="3"/>
        <v>90.75</v>
      </c>
    </row>
    <row r="97" spans="1:8" ht="20.100000000000001" customHeight="1" x14ac:dyDescent="0.25">
      <c r="A97" s="160"/>
      <c r="B97" s="150"/>
      <c r="C97" s="9" t="s">
        <v>89</v>
      </c>
      <c r="D97" s="6" t="s">
        <v>117</v>
      </c>
      <c r="E97" s="24">
        <v>55</v>
      </c>
      <c r="F97" s="42" t="s">
        <v>88</v>
      </c>
      <c r="H97" s="40">
        <f t="shared" si="3"/>
        <v>66.55</v>
      </c>
    </row>
    <row r="98" spans="1:8" ht="20.100000000000001" customHeight="1" x14ac:dyDescent="0.25">
      <c r="A98" s="160"/>
      <c r="B98" s="150"/>
      <c r="C98" s="6" t="s">
        <v>90</v>
      </c>
      <c r="D98" s="6" t="s">
        <v>117</v>
      </c>
      <c r="E98" s="24">
        <v>75</v>
      </c>
      <c r="F98" s="42" t="s">
        <v>88</v>
      </c>
      <c r="H98" s="40">
        <f t="shared" si="3"/>
        <v>90.75</v>
      </c>
    </row>
    <row r="99" spans="1:8" ht="20.100000000000001" customHeight="1" x14ac:dyDescent="0.25">
      <c r="A99" s="160"/>
      <c r="B99" s="150"/>
      <c r="C99" s="6" t="s">
        <v>119</v>
      </c>
      <c r="D99" s="6" t="s">
        <v>117</v>
      </c>
      <c r="E99" s="24">
        <v>90</v>
      </c>
      <c r="F99" s="42" t="s">
        <v>88</v>
      </c>
      <c r="H99" s="40"/>
    </row>
    <row r="100" spans="1:8" ht="20.100000000000001" customHeight="1" x14ac:dyDescent="0.25">
      <c r="A100" s="160"/>
      <c r="B100" s="150"/>
      <c r="C100" s="6" t="s">
        <v>120</v>
      </c>
      <c r="D100" s="6" t="s">
        <v>117</v>
      </c>
      <c r="E100" s="24">
        <v>75</v>
      </c>
      <c r="F100" s="42" t="s">
        <v>88</v>
      </c>
      <c r="H100" s="40">
        <f t="shared" si="3"/>
        <v>90.75</v>
      </c>
    </row>
    <row r="101" spans="1:8" ht="20.100000000000001" customHeight="1" x14ac:dyDescent="0.25">
      <c r="A101" s="160"/>
      <c r="B101" s="30" t="s">
        <v>92</v>
      </c>
      <c r="C101" s="6" t="s">
        <v>93</v>
      </c>
      <c r="D101" s="6" t="s">
        <v>14</v>
      </c>
      <c r="E101" s="24">
        <v>82.7</v>
      </c>
      <c r="F101" s="32">
        <f>ROUND(H101,0)</f>
        <v>100</v>
      </c>
      <c r="H101" s="40">
        <f t="shared" si="3"/>
        <v>100.06700000000001</v>
      </c>
    </row>
    <row r="102" spans="1:8" ht="20.100000000000001" customHeight="1" thickBot="1" x14ac:dyDescent="0.3">
      <c r="A102" s="10"/>
      <c r="B102" s="11"/>
      <c r="C102" s="7"/>
      <c r="D102" s="14"/>
      <c r="E102" s="20"/>
      <c r="F102" s="21"/>
      <c r="H102" s="40">
        <f t="shared" si="3"/>
        <v>0</v>
      </c>
    </row>
    <row r="103" spans="1:8" ht="20.100000000000001" customHeight="1" x14ac:dyDescent="0.25">
      <c r="A103" s="233"/>
      <c r="B103" s="243"/>
      <c r="C103" s="244"/>
      <c r="D103" s="240"/>
      <c r="E103" s="241"/>
      <c r="F103" s="241"/>
    </row>
    <row r="104" spans="1:8" ht="20.100000000000001" customHeight="1" x14ac:dyDescent="0.25">
      <c r="A104" s="53"/>
      <c r="B104" s="51"/>
      <c r="C104" s="52"/>
      <c r="E104" s="4"/>
      <c r="F104" s="54"/>
    </row>
    <row r="105" spans="1:8" ht="20.100000000000001" customHeight="1" x14ac:dyDescent="0.25">
      <c r="A105" s="53"/>
      <c r="B105" s="51"/>
      <c r="C105" s="52"/>
      <c r="E105" s="4"/>
      <c r="F105" s="54"/>
    </row>
    <row r="106" spans="1:8" ht="20.100000000000001" customHeight="1" thickBot="1" x14ac:dyDescent="0.3">
      <c r="A106" s="53"/>
      <c r="B106" s="51"/>
      <c r="C106" s="52"/>
      <c r="E106" s="4"/>
      <c r="F106" s="54"/>
    </row>
    <row r="107" spans="1:8" ht="20.100000000000001" customHeight="1" thickBot="1" x14ac:dyDescent="0.3">
      <c r="A107" s="122" t="str">
        <f>Odpady!A3</f>
        <v>Popis položky</v>
      </c>
      <c r="B107" s="123"/>
      <c r="C107" s="123"/>
      <c r="D107" s="15" t="str">
        <f>Odpady!D3</f>
        <v>Jednotka</v>
      </c>
      <c r="E107" s="16" t="str">
        <f>Odpady!E3</f>
        <v>Cena bez DPH</v>
      </c>
      <c r="F107" s="17" t="str">
        <f>Odpady!F3</f>
        <v>Cena s DPH *</v>
      </c>
    </row>
    <row r="108" spans="1:8" ht="60.75" customHeight="1" x14ac:dyDescent="0.25">
      <c r="A108" s="210" t="str">
        <f>Odpady!A4</f>
        <v xml:space="preserve">Odpadové hospodařství </v>
      </c>
      <c r="B108" s="184" t="str">
        <f>Odpady!B4</f>
        <v>Svoz popelnic právnické a podnikající fyzické osobě na základě smlouvy</v>
      </c>
      <c r="C108" s="107" t="str">
        <f>Odpady!C4</f>
        <v>Směsný komunální odpad předávaného ve sběrných nádobách - popelnice 60 l, 110 l, 120 l, 240 l a 1100 l</v>
      </c>
      <c r="D108" s="83" t="str">
        <f>Odpady!D4</f>
        <v>1 kg</v>
      </c>
      <c r="E108" s="108">
        <f>Odpady!E4</f>
        <v>5</v>
      </c>
      <c r="F108" s="94">
        <f>Odpady!F4</f>
        <v>6.05</v>
      </c>
    </row>
    <row r="109" spans="1:8" ht="90.75" customHeight="1" x14ac:dyDescent="0.25">
      <c r="A109" s="211"/>
      <c r="B109" s="185"/>
      <c r="C109" s="52" t="str">
        <f>Odpady!C7</f>
        <v>Směsný komunální odpad předávaného na Sběrném dvoře, jehož velikost nebo objem jeho jednotlivé složky je větší než objem nebo velikosti sběrné nádoby</v>
      </c>
      <c r="D109" s="110" t="str">
        <f>Odpady!D7</f>
        <v>1 kg</v>
      </c>
      <c r="E109" s="111">
        <f>Odpady!E7</f>
        <v>5</v>
      </c>
      <c r="F109" s="104">
        <f>Odpady!F7</f>
        <v>6.05</v>
      </c>
    </row>
    <row r="110" spans="1:8" x14ac:dyDescent="0.25">
      <c r="A110" s="211"/>
      <c r="B110" s="185" t="str">
        <f>Odpady!B11</f>
        <v>Separované odpady - právnické a podnikající fyzické osoby zapojené do obecního systému na základě smlouvy s obcí předávaného na Sběrném dvoře</v>
      </c>
      <c r="C110" s="52"/>
      <c r="D110" s="110"/>
      <c r="E110" s="111"/>
      <c r="F110" s="105"/>
    </row>
    <row r="111" spans="1:8" ht="20.100000000000001" customHeight="1" x14ac:dyDescent="0.25">
      <c r="A111" s="211"/>
      <c r="B111" s="185"/>
      <c r="C111" s="52" t="str">
        <f>Odpady!C12</f>
        <v>a)	Biologické odpady</v>
      </c>
      <c r="D111" s="110" t="str">
        <f>Odpady!D12</f>
        <v>1 kg</v>
      </c>
      <c r="E111" s="111">
        <f>Odpady!E12</f>
        <v>1</v>
      </c>
      <c r="F111" s="105">
        <f>Odpady!F12</f>
        <v>1.21</v>
      </c>
    </row>
    <row r="112" spans="1:8" ht="20.100000000000001" customHeight="1" x14ac:dyDescent="0.25">
      <c r="A112" s="211"/>
      <c r="B112" s="185"/>
      <c r="C112" s="52" t="str">
        <f>Odpady!C13</f>
        <v>b) papír</v>
      </c>
      <c r="D112" s="110" t="str">
        <f>Odpady!D13</f>
        <v>1 kg</v>
      </c>
      <c r="E112" s="111">
        <f>Odpady!E13</f>
        <v>1</v>
      </c>
      <c r="F112" s="105">
        <f>Odpady!F13</f>
        <v>1.21</v>
      </c>
    </row>
    <row r="113" spans="1:6" x14ac:dyDescent="0.25">
      <c r="A113" s="211"/>
      <c r="B113" s="185"/>
      <c r="C113" s="52" t="str">
        <f>Odpady!C14</f>
        <v>c) Plasty včetně PET lahví, nápojové kartony</v>
      </c>
      <c r="D113" s="110" t="str">
        <f>Odpady!D14</f>
        <v>1 kg</v>
      </c>
      <c r="E113" s="111">
        <f>Odpady!E14</f>
        <v>1</v>
      </c>
      <c r="F113" s="103">
        <f>Odpady!F14</f>
        <v>1.21</v>
      </c>
    </row>
    <row r="114" spans="1:6" ht="20.100000000000001" customHeight="1" x14ac:dyDescent="0.25">
      <c r="A114" s="211"/>
      <c r="B114" s="185"/>
      <c r="C114" s="52" t="str">
        <f>Odpady!C15</f>
        <v>d) Sklo</v>
      </c>
      <c r="D114" s="110" t="str">
        <f>Odpady!D15</f>
        <v>1 kg</v>
      </c>
      <c r="E114" s="111">
        <f>Odpady!E15</f>
        <v>1</v>
      </c>
      <c r="F114" s="102">
        <f>Odpady!F15</f>
        <v>1.21</v>
      </c>
    </row>
    <row r="115" spans="1:6" ht="20.100000000000001" customHeight="1" x14ac:dyDescent="0.25">
      <c r="A115" s="211"/>
      <c r="B115" s="185"/>
      <c r="C115" s="52" t="str">
        <f>Odpady!C16</f>
        <v>e) Kovy</v>
      </c>
      <c r="D115" s="110" t="str">
        <f>Odpady!D16</f>
        <v>1 kg</v>
      </c>
      <c r="E115" s="111">
        <f>Odpady!E16</f>
        <v>0</v>
      </c>
      <c r="F115" s="102">
        <f>Odpady!F16</f>
        <v>0</v>
      </c>
    </row>
    <row r="116" spans="1:6" ht="20.100000000000001" customHeight="1" x14ac:dyDescent="0.25">
      <c r="A116" s="211"/>
      <c r="B116" s="185"/>
      <c r="C116" s="52" t="str">
        <f>Odpady!C17</f>
        <v>f) Nebezpečné odpady</v>
      </c>
      <c r="D116" s="110" t="str">
        <f>Odpady!D17</f>
        <v>1 kg</v>
      </c>
      <c r="E116" s="111">
        <f>Odpady!E17</f>
        <v>1</v>
      </c>
      <c r="F116" s="102">
        <f>Odpady!F17</f>
        <v>1.21</v>
      </c>
    </row>
    <row r="117" spans="1:6" ht="20.100000000000001" customHeight="1" x14ac:dyDescent="0.25">
      <c r="A117" s="211"/>
      <c r="B117" s="185"/>
      <c r="C117" s="52" t="str">
        <f>Odpady!C18</f>
        <v>g) Objemný odpad</v>
      </c>
      <c r="D117" s="110" t="str">
        <f>Odpady!D18</f>
        <v>1 kg</v>
      </c>
      <c r="E117" s="111">
        <f>Odpady!E18</f>
        <v>1</v>
      </c>
      <c r="F117" s="102">
        <f>Odpady!F18</f>
        <v>1.21</v>
      </c>
    </row>
    <row r="118" spans="1:6" ht="20.100000000000001" customHeight="1" x14ac:dyDescent="0.25">
      <c r="A118" s="211"/>
      <c r="B118" s="185"/>
      <c r="C118" s="52" t="str">
        <f>Odpady!C19</f>
        <v>h) Jedlé oleje a tuky</v>
      </c>
      <c r="D118" s="110" t="str">
        <f>Odpady!D19</f>
        <v>1 kg</v>
      </c>
      <c r="E118" s="111">
        <f>Odpady!E19</f>
        <v>1</v>
      </c>
      <c r="F118" s="102">
        <f>Odpady!F19</f>
        <v>1.21</v>
      </c>
    </row>
    <row r="119" spans="1:6" ht="20.100000000000001" customHeight="1" x14ac:dyDescent="0.25">
      <c r="A119" s="211"/>
      <c r="B119" s="185"/>
      <c r="C119" s="52" t="str">
        <f>Odpady!C20</f>
        <v>i) Nápojové kartóny</v>
      </c>
      <c r="D119" s="110" t="str">
        <f>Odpady!D20</f>
        <v>1 kg</v>
      </c>
      <c r="E119" s="111">
        <f>Odpady!E20</f>
        <v>1</v>
      </c>
      <c r="F119" s="102">
        <f>Odpady!F20</f>
        <v>1.21</v>
      </c>
    </row>
    <row r="120" spans="1:6" ht="20.100000000000001" customHeight="1" x14ac:dyDescent="0.25">
      <c r="A120" s="211"/>
      <c r="B120" s="185"/>
      <c r="C120" s="52" t="str">
        <f>Odpady!C21</f>
        <v>j) Dřevo</v>
      </c>
      <c r="D120" s="110" t="str">
        <f>Odpady!D21</f>
        <v>1 kg</v>
      </c>
      <c r="E120" s="111">
        <f>Odpady!E21</f>
        <v>1</v>
      </c>
      <c r="F120" s="102">
        <f>Odpady!F21</f>
        <v>1.21</v>
      </c>
    </row>
    <row r="121" spans="1:6" ht="20.100000000000001" customHeight="1" x14ac:dyDescent="0.25">
      <c r="A121" s="211"/>
      <c r="B121" s="185"/>
      <c r="C121" s="52" t="str">
        <f>Odpady!C22</f>
        <v>k) Textil</v>
      </c>
      <c r="D121" s="110" t="str">
        <f>Odpady!D22</f>
        <v>1 kg</v>
      </c>
      <c r="E121" s="111">
        <f>Odpady!E22</f>
        <v>1</v>
      </c>
      <c r="F121" s="102">
        <f>Odpady!F22</f>
        <v>1.21</v>
      </c>
    </row>
    <row r="122" spans="1:6" ht="20.100000000000001" customHeight="1" x14ac:dyDescent="0.25">
      <c r="A122" s="211"/>
      <c r="B122" s="186"/>
      <c r="C122" s="52"/>
      <c r="D122" s="110"/>
      <c r="E122" s="111"/>
      <c r="F122" s="102"/>
    </row>
    <row r="123" spans="1:6" ht="20.100000000000001" customHeight="1" x14ac:dyDescent="0.25">
      <c r="A123" s="211"/>
      <c r="B123" s="213" t="str">
        <f>Odpady!B24</f>
        <v>Jiné osoby než uvedené v čl. 7. OZV</v>
      </c>
      <c r="C123" s="214" t="str">
        <f>Odpady!C24</f>
        <v>Směsný komunální odpad předávat na Sběrném dvoře - max. 10 kg/jiná osoba/kalendářní rok – zdarma</v>
      </c>
      <c r="D123" s="202" t="str">
        <f>Odpady!D24</f>
        <v>max. 10 kg/rok</v>
      </c>
      <c r="E123" s="203">
        <f>Odpady!E24</f>
        <v>0</v>
      </c>
      <c r="F123" s="204">
        <f>Odpady!F24</f>
        <v>0</v>
      </c>
    </row>
    <row r="124" spans="1:6" ht="20.100000000000001" customHeight="1" x14ac:dyDescent="0.25">
      <c r="A124" s="211"/>
      <c r="B124" s="185"/>
      <c r="C124" s="214"/>
      <c r="D124" s="202"/>
      <c r="E124" s="203"/>
      <c r="F124" s="205"/>
    </row>
    <row r="125" spans="1:6" ht="20.100000000000001" customHeight="1" x14ac:dyDescent="0.25">
      <c r="A125" s="211"/>
      <c r="B125" s="185"/>
      <c r="C125" s="214"/>
      <c r="D125" s="202"/>
      <c r="E125" s="203"/>
      <c r="F125" s="206"/>
    </row>
    <row r="126" spans="1:6" ht="20.100000000000001" customHeight="1" x14ac:dyDescent="0.25">
      <c r="A126" s="211"/>
      <c r="B126" s="185"/>
      <c r="C126" s="215" t="str">
        <f>Odpady!C27</f>
        <v>Směsný komunální odpad předávat na Sběrném dvoře - nad 10 kg/jiná osoba/kalendářní rok</v>
      </c>
      <c r="D126" s="202" t="str">
        <f>Odpady!D27</f>
        <v>nad 10 kg/rok</v>
      </c>
      <c r="E126" s="203">
        <f>Odpady!E27</f>
        <v>5</v>
      </c>
      <c r="F126" s="204">
        <f>Odpady!F27</f>
        <v>5</v>
      </c>
    </row>
    <row r="127" spans="1:6" ht="20.100000000000001" customHeight="1" x14ac:dyDescent="0.25">
      <c r="A127" s="211"/>
      <c r="B127" s="185"/>
      <c r="C127" s="215"/>
      <c r="D127" s="202"/>
      <c r="E127" s="203"/>
      <c r="F127" s="205"/>
    </row>
    <row r="128" spans="1:6" ht="20.100000000000001" customHeight="1" x14ac:dyDescent="0.25">
      <c r="A128" s="211"/>
      <c r="B128" s="186"/>
      <c r="C128" s="215"/>
      <c r="D128" s="202"/>
      <c r="E128" s="203"/>
      <c r="F128" s="206"/>
    </row>
    <row r="129" spans="1:8" ht="20.100000000000001" customHeight="1" x14ac:dyDescent="0.25">
      <c r="A129" s="211"/>
      <c r="B129" s="100"/>
      <c r="C129" s="112"/>
      <c r="D129" s="110"/>
      <c r="E129" s="113"/>
      <c r="F129" s="106"/>
    </row>
    <row r="130" spans="1:8" ht="20.100000000000001" customHeight="1" x14ac:dyDescent="0.25">
      <c r="A130" s="211"/>
      <c r="B130" s="216" t="str">
        <f>Odpady!B31</f>
        <v>Stavební  suť</v>
      </c>
      <c r="C130" s="101" t="str">
        <f>Odpady!C31</f>
        <v>Likvidace stavební sutě - beton</v>
      </c>
      <c r="D130" s="110" t="str">
        <f>Odpady!D31</f>
        <v>tuna</v>
      </c>
      <c r="E130" s="113">
        <f>Odpady!E31</f>
        <v>182</v>
      </c>
      <c r="F130" s="106">
        <f>E130*1.21</f>
        <v>220.22</v>
      </c>
    </row>
    <row r="131" spans="1:8" ht="20.100000000000001" customHeight="1" x14ac:dyDescent="0.25">
      <c r="A131" s="211"/>
      <c r="B131" s="145"/>
      <c r="C131" s="109" t="str">
        <f>Odpady!C32</f>
        <v>Likvidace stavební sutě - směs</v>
      </c>
      <c r="D131" s="90" t="str">
        <f>Odpady!D32</f>
        <v>tuna</v>
      </c>
      <c r="E131" s="95">
        <f>Odpady!E32</f>
        <v>256</v>
      </c>
      <c r="F131" s="96">
        <f>Odpady!F32</f>
        <v>309.76</v>
      </c>
    </row>
    <row r="132" spans="1:8" ht="20.100000000000001" customHeight="1" thickBot="1" x14ac:dyDescent="0.3">
      <c r="A132" s="212"/>
      <c r="B132" s="187"/>
      <c r="C132" s="29" t="str">
        <f>Odpady!C33</f>
        <v>Likvidace nerecyklovatelné sutě</v>
      </c>
      <c r="D132" s="97" t="str">
        <f>Odpady!D33</f>
        <v>tuna</v>
      </c>
      <c r="E132" s="98">
        <f>Odpady!E33</f>
        <v>1364</v>
      </c>
      <c r="F132" s="99">
        <f>Odpady!F33</f>
        <v>1650.44</v>
      </c>
    </row>
    <row r="133" spans="1:8" ht="20.100000000000001" customHeight="1" x14ac:dyDescent="0.25">
      <c r="A133" s="233"/>
      <c r="B133" s="234"/>
      <c r="C133" s="235"/>
      <c r="D133" s="236"/>
      <c r="E133" s="237"/>
      <c r="F133" s="238"/>
    </row>
    <row r="134" spans="1:8" ht="20.100000000000001" customHeight="1" x14ac:dyDescent="0.25">
      <c r="A134" s="233"/>
      <c r="B134" s="234"/>
      <c r="C134" s="235"/>
      <c r="D134" s="236"/>
      <c r="E134" s="237"/>
      <c r="F134" s="238"/>
    </row>
    <row r="135" spans="1:8" ht="20.100000000000001" customHeight="1" x14ac:dyDescent="0.25">
      <c r="A135" s="233"/>
      <c r="B135" s="234"/>
      <c r="C135" s="235"/>
      <c r="D135" s="236"/>
      <c r="E135" s="237"/>
      <c r="F135" s="238"/>
    </row>
    <row r="136" spans="1:8" ht="20.100000000000001" customHeight="1" x14ac:dyDescent="0.25">
      <c r="A136" s="233"/>
      <c r="B136" s="234"/>
      <c r="C136" s="235"/>
      <c r="D136" s="236"/>
      <c r="E136" s="237"/>
      <c r="F136" s="238"/>
    </row>
    <row r="137" spans="1:8" ht="140.25" customHeight="1" x14ac:dyDescent="0.25">
      <c r="A137" s="120"/>
      <c r="B137" s="120"/>
      <c r="C137" s="121" t="s">
        <v>170</v>
      </c>
      <c r="D137" s="121"/>
      <c r="E137" s="121"/>
      <c r="F137" s="121"/>
    </row>
    <row r="138" spans="1:8" ht="20.100000000000001" customHeight="1" thickBot="1" x14ac:dyDescent="0.3">
      <c r="H138" s="217"/>
    </row>
    <row r="139" spans="1:8" ht="20.100000000000001" customHeight="1" thickBot="1" x14ac:dyDescent="0.3">
      <c r="A139" s="122" t="s">
        <v>35</v>
      </c>
      <c r="B139" s="123"/>
      <c r="C139" s="123"/>
      <c r="D139" s="15" t="s">
        <v>21</v>
      </c>
      <c r="E139" s="16" t="s">
        <v>22</v>
      </c>
      <c r="F139" s="17" t="s">
        <v>106</v>
      </c>
      <c r="H139" s="217" t="s">
        <v>99</v>
      </c>
    </row>
    <row r="140" spans="1:8" ht="132.75" customHeight="1" x14ac:dyDescent="0.25">
      <c r="A140" s="159" t="s">
        <v>170</v>
      </c>
      <c r="B140" s="116" t="s">
        <v>181</v>
      </c>
      <c r="C140" s="117" t="s">
        <v>182</v>
      </c>
      <c r="D140" s="228" t="s">
        <v>183</v>
      </c>
      <c r="E140" s="229">
        <v>215</v>
      </c>
      <c r="F140" s="230">
        <f>ROUND(H140,0)</f>
        <v>260</v>
      </c>
      <c r="G140" s="231"/>
      <c r="H140" s="232">
        <f>E140*1.21</f>
        <v>260.14999999999998</v>
      </c>
    </row>
    <row r="141" spans="1:8" ht="20.100000000000001" customHeight="1" x14ac:dyDescent="0.25">
      <c r="A141" s="160"/>
      <c r="B141" s="118" t="s">
        <v>77</v>
      </c>
      <c r="C141" s="72" t="s">
        <v>171</v>
      </c>
      <c r="D141" s="6" t="s">
        <v>19</v>
      </c>
      <c r="E141" s="24">
        <v>2.5</v>
      </c>
      <c r="F141" s="32">
        <f t="shared" ref="F141:F155" si="4">ROUND(H141,0)</f>
        <v>3</v>
      </c>
      <c r="H141" s="218">
        <f t="shared" ref="H141:H156" si="5">E141*1.21</f>
        <v>3.0249999999999999</v>
      </c>
    </row>
    <row r="142" spans="1:8" ht="20.100000000000001" customHeight="1" x14ac:dyDescent="0.25">
      <c r="A142" s="160"/>
      <c r="B142" s="119"/>
      <c r="C142" s="72" t="s">
        <v>172</v>
      </c>
      <c r="D142" s="6" t="s">
        <v>19</v>
      </c>
      <c r="E142" s="24">
        <v>5</v>
      </c>
      <c r="F142" s="32">
        <f t="shared" si="4"/>
        <v>6</v>
      </c>
      <c r="H142" s="218">
        <f t="shared" si="5"/>
        <v>6.05</v>
      </c>
    </row>
    <row r="143" spans="1:8" ht="20.100000000000001" customHeight="1" x14ac:dyDescent="0.25">
      <c r="A143" s="160"/>
      <c r="B143" s="119"/>
      <c r="C143" s="72" t="s">
        <v>173</v>
      </c>
      <c r="D143" s="6" t="s">
        <v>19</v>
      </c>
      <c r="E143" s="24">
        <v>4.0999999999999996</v>
      </c>
      <c r="F143" s="32">
        <f t="shared" si="4"/>
        <v>5</v>
      </c>
      <c r="H143" s="218">
        <f t="shared" si="5"/>
        <v>4.9609999999999994</v>
      </c>
    </row>
    <row r="144" spans="1:8" ht="20.100000000000001" customHeight="1" x14ac:dyDescent="0.25">
      <c r="A144" s="160"/>
      <c r="B144" s="119"/>
      <c r="C144" s="72" t="s">
        <v>174</v>
      </c>
      <c r="D144" s="6" t="s">
        <v>19</v>
      </c>
      <c r="E144" s="24">
        <v>8</v>
      </c>
      <c r="F144" s="32">
        <f t="shared" si="4"/>
        <v>10</v>
      </c>
      <c r="H144" s="218">
        <f t="shared" si="5"/>
        <v>9.68</v>
      </c>
    </row>
    <row r="145" spans="1:8" ht="20.100000000000001" customHeight="1" x14ac:dyDescent="0.25">
      <c r="A145" s="160"/>
      <c r="B145" s="119"/>
      <c r="C145" s="72" t="s">
        <v>179</v>
      </c>
      <c r="D145" s="6" t="s">
        <v>19</v>
      </c>
      <c r="E145" s="24">
        <v>8.5</v>
      </c>
      <c r="F145" s="32">
        <f t="shared" si="4"/>
        <v>10</v>
      </c>
      <c r="H145" s="218">
        <f t="shared" si="5"/>
        <v>10.285</v>
      </c>
    </row>
    <row r="146" spans="1:8" ht="20.100000000000001" customHeight="1" x14ac:dyDescent="0.25">
      <c r="A146" s="160"/>
      <c r="B146" s="119"/>
      <c r="C146" s="72" t="s">
        <v>175</v>
      </c>
      <c r="D146" s="6" t="s">
        <v>19</v>
      </c>
      <c r="E146" s="24">
        <v>16.5</v>
      </c>
      <c r="F146" s="32">
        <f t="shared" si="4"/>
        <v>20</v>
      </c>
      <c r="H146" s="218">
        <f t="shared" si="5"/>
        <v>19.965</v>
      </c>
    </row>
    <row r="147" spans="1:8" ht="20.100000000000001" customHeight="1" x14ac:dyDescent="0.25">
      <c r="A147" s="160"/>
      <c r="B147" s="119"/>
      <c r="C147" s="72" t="s">
        <v>178</v>
      </c>
      <c r="D147" s="6" t="s">
        <v>19</v>
      </c>
      <c r="E147" s="24">
        <v>15</v>
      </c>
      <c r="F147" s="32">
        <f t="shared" si="4"/>
        <v>18</v>
      </c>
      <c r="H147" s="218">
        <f t="shared" si="5"/>
        <v>18.149999999999999</v>
      </c>
    </row>
    <row r="148" spans="1:8" ht="20.100000000000001" customHeight="1" x14ac:dyDescent="0.25">
      <c r="A148" s="160"/>
      <c r="B148" s="119"/>
      <c r="C148" s="72" t="s">
        <v>176</v>
      </c>
      <c r="D148" s="6" t="s">
        <v>19</v>
      </c>
      <c r="E148" s="24">
        <v>30</v>
      </c>
      <c r="F148" s="32">
        <f t="shared" si="4"/>
        <v>36</v>
      </c>
      <c r="H148" s="218">
        <f t="shared" si="5"/>
        <v>36.299999999999997</v>
      </c>
    </row>
    <row r="149" spans="1:8" ht="20.100000000000001" customHeight="1" x14ac:dyDescent="0.25">
      <c r="A149" s="160"/>
      <c r="B149" s="219" t="s">
        <v>177</v>
      </c>
      <c r="C149" s="223" t="s">
        <v>171</v>
      </c>
      <c r="D149" s="6" t="s">
        <v>19</v>
      </c>
      <c r="E149" s="24">
        <v>2.5</v>
      </c>
      <c r="F149" s="32">
        <f t="shared" si="4"/>
        <v>3</v>
      </c>
      <c r="H149" s="218">
        <f t="shared" si="5"/>
        <v>3.0249999999999999</v>
      </c>
    </row>
    <row r="150" spans="1:8" ht="20.100000000000001" customHeight="1" x14ac:dyDescent="0.25">
      <c r="A150" s="224"/>
      <c r="B150" s="225"/>
      <c r="C150" s="226" t="s">
        <v>172</v>
      </c>
      <c r="D150" s="227" t="s">
        <v>19</v>
      </c>
      <c r="E150" s="34">
        <v>5</v>
      </c>
      <c r="F150" s="35">
        <f t="shared" si="4"/>
        <v>6</v>
      </c>
      <c r="H150" s="218">
        <f t="shared" si="5"/>
        <v>6.05</v>
      </c>
    </row>
    <row r="151" spans="1:8" ht="20.100000000000001" customHeight="1" x14ac:dyDescent="0.25">
      <c r="A151" s="224"/>
      <c r="B151" s="225"/>
      <c r="C151" s="226" t="s">
        <v>173</v>
      </c>
      <c r="D151" s="227" t="s">
        <v>19</v>
      </c>
      <c r="E151" s="34">
        <v>4.0999999999999996</v>
      </c>
      <c r="F151" s="35">
        <f t="shared" si="4"/>
        <v>5</v>
      </c>
      <c r="H151" s="218">
        <f t="shared" si="5"/>
        <v>4.9609999999999994</v>
      </c>
    </row>
    <row r="152" spans="1:8" ht="20.100000000000001" customHeight="1" x14ac:dyDescent="0.25">
      <c r="A152" s="224"/>
      <c r="B152" s="225"/>
      <c r="C152" s="226" t="s">
        <v>174</v>
      </c>
      <c r="D152" s="227" t="s">
        <v>19</v>
      </c>
      <c r="E152" s="34">
        <v>8</v>
      </c>
      <c r="F152" s="35">
        <f t="shared" si="4"/>
        <v>10</v>
      </c>
      <c r="H152" s="218">
        <f t="shared" si="5"/>
        <v>9.68</v>
      </c>
    </row>
    <row r="153" spans="1:8" ht="20.100000000000001" customHeight="1" x14ac:dyDescent="0.25">
      <c r="A153" s="224"/>
      <c r="B153" s="225"/>
      <c r="C153" s="226" t="s">
        <v>179</v>
      </c>
      <c r="D153" s="227" t="s">
        <v>19</v>
      </c>
      <c r="E153" s="34">
        <v>8.5</v>
      </c>
      <c r="F153" s="35">
        <f t="shared" si="4"/>
        <v>10</v>
      </c>
      <c r="H153" s="218">
        <f t="shared" si="5"/>
        <v>10.285</v>
      </c>
    </row>
    <row r="154" spans="1:8" ht="20.100000000000001" customHeight="1" x14ac:dyDescent="0.25">
      <c r="A154" s="224"/>
      <c r="B154" s="225"/>
      <c r="C154" s="226" t="s">
        <v>175</v>
      </c>
      <c r="D154" s="227" t="s">
        <v>19</v>
      </c>
      <c r="E154" s="34">
        <v>16.5</v>
      </c>
      <c r="F154" s="35">
        <f t="shared" si="4"/>
        <v>20</v>
      </c>
      <c r="H154" s="218">
        <f t="shared" si="5"/>
        <v>19.965</v>
      </c>
    </row>
    <row r="155" spans="1:8" ht="20.100000000000001" customHeight="1" x14ac:dyDescent="0.25">
      <c r="A155" s="224"/>
      <c r="B155" s="225"/>
      <c r="C155" s="226" t="s">
        <v>178</v>
      </c>
      <c r="D155" s="227" t="s">
        <v>19</v>
      </c>
      <c r="E155" s="34">
        <v>15</v>
      </c>
      <c r="F155" s="35">
        <f t="shared" si="4"/>
        <v>18</v>
      </c>
      <c r="H155" s="218">
        <f t="shared" si="5"/>
        <v>18.149999999999999</v>
      </c>
    </row>
    <row r="156" spans="1:8" ht="20.100000000000001" customHeight="1" thickBot="1" x14ac:dyDescent="0.3">
      <c r="A156" s="161"/>
      <c r="B156" s="220"/>
      <c r="C156" s="56" t="s">
        <v>180</v>
      </c>
      <c r="D156" s="7" t="s">
        <v>19</v>
      </c>
      <c r="E156" s="25">
        <v>30</v>
      </c>
      <c r="F156" s="19">
        <f>ROUND(H156,0)</f>
        <v>36</v>
      </c>
      <c r="H156" s="218">
        <f t="shared" si="5"/>
        <v>36.299999999999997</v>
      </c>
    </row>
    <row r="157" spans="1:8" ht="20.100000000000001" customHeight="1" x14ac:dyDescent="0.25">
      <c r="A157" s="53"/>
      <c r="B157" s="51"/>
      <c r="C157" s="52"/>
      <c r="E157" s="4"/>
      <c r="F157" s="54"/>
    </row>
    <row r="158" spans="1:8" x14ac:dyDescent="0.25">
      <c r="A158" t="s">
        <v>101</v>
      </c>
      <c r="B158" s="2"/>
    </row>
    <row r="159" spans="1:8" x14ac:dyDescent="0.25">
      <c r="A159" s="2"/>
      <c r="B159" s="2"/>
    </row>
    <row r="160" spans="1:8" ht="31.5" customHeight="1" x14ac:dyDescent="0.25">
      <c r="A160" t="str">
        <f>'Ostatní služby'!A16</f>
        <v xml:space="preserve">Tento ceník je vydaný Obcí Dolní Bojanovice na základě rozhodnutí Rady obce </v>
      </c>
    </row>
    <row r="161" spans="1:3" ht="15" customHeight="1" x14ac:dyDescent="0.25">
      <c r="A161" t="str">
        <f>'Ostatní služby'!A17</f>
        <v>usnesením č. RO/593/25 ze dne 15.12.2025, usnesením č. RO/594/25 ze dne 15.12.2025,    usnesením č. RO/605/25 ze dne 15.12.2025 a usnesením č. RO/46/26 ze dne 19.1.2026</v>
      </c>
    </row>
    <row r="163" spans="1:3" x14ac:dyDescent="0.25">
      <c r="A163" t="str">
        <f>'Ostatní služby'!A19</f>
        <v>Platnost ceníku od:</v>
      </c>
      <c r="C163" s="1">
        <f>'Ostatní služby'!$C$19</f>
        <v>46023</v>
      </c>
    </row>
  </sheetData>
  <mergeCells count="69">
    <mergeCell ref="E88:E89"/>
    <mergeCell ref="F88:F89"/>
    <mergeCell ref="B91:B92"/>
    <mergeCell ref="A95:A101"/>
    <mergeCell ref="B95:B100"/>
    <mergeCell ref="A63:C63"/>
    <mergeCell ref="A64:A67"/>
    <mergeCell ref="B64:B66"/>
    <mergeCell ref="C64:C65"/>
    <mergeCell ref="D64:D65"/>
    <mergeCell ref="E64:E65"/>
    <mergeCell ref="F64:F65"/>
    <mergeCell ref="A137:B137"/>
    <mergeCell ref="C137:F137"/>
    <mergeCell ref="A139:C139"/>
    <mergeCell ref="A140:A156"/>
    <mergeCell ref="B141:B148"/>
    <mergeCell ref="B149:B156"/>
    <mergeCell ref="A107:C107"/>
    <mergeCell ref="A108:A132"/>
    <mergeCell ref="B110:B122"/>
    <mergeCell ref="B108:B109"/>
    <mergeCell ref="B123:B128"/>
    <mergeCell ref="C123:C125"/>
    <mergeCell ref="C126:C128"/>
    <mergeCell ref="B130:B132"/>
    <mergeCell ref="A1:B1"/>
    <mergeCell ref="C1:F1"/>
    <mergeCell ref="A17:C17"/>
    <mergeCell ref="A18:A24"/>
    <mergeCell ref="B18:B20"/>
    <mergeCell ref="B21:B22"/>
    <mergeCell ref="B23:B24"/>
    <mergeCell ref="A3:C3"/>
    <mergeCell ref="A4:A13"/>
    <mergeCell ref="B4:B7"/>
    <mergeCell ref="C4:C5"/>
    <mergeCell ref="C6:C7"/>
    <mergeCell ref="B8:B11"/>
    <mergeCell ref="B12:B13"/>
    <mergeCell ref="A51:C51"/>
    <mergeCell ref="A52:A59"/>
    <mergeCell ref="A26:A30"/>
    <mergeCell ref="B26:B29"/>
    <mergeCell ref="A31:B31"/>
    <mergeCell ref="A34:A38"/>
    <mergeCell ref="B34:B37"/>
    <mergeCell ref="A40:A47"/>
    <mergeCell ref="B40:B43"/>
    <mergeCell ref="B44:B47"/>
    <mergeCell ref="B52:B57"/>
    <mergeCell ref="C88:C89"/>
    <mergeCell ref="A87:C87"/>
    <mergeCell ref="A88:A93"/>
    <mergeCell ref="B88:B90"/>
    <mergeCell ref="A73:A83"/>
    <mergeCell ref="B73:B78"/>
    <mergeCell ref="B82:B83"/>
    <mergeCell ref="B58:C58"/>
    <mergeCell ref="B59:C59"/>
    <mergeCell ref="A72:C72"/>
    <mergeCell ref="B79:B81"/>
    <mergeCell ref="D88:D89"/>
    <mergeCell ref="D123:D125"/>
    <mergeCell ref="D126:D128"/>
    <mergeCell ref="E123:E125"/>
    <mergeCell ref="E126:E128"/>
    <mergeCell ref="F123:F125"/>
    <mergeCell ref="F126:F128"/>
  </mergeCells>
  <pageMargins left="0.7" right="0.7" top="0.78740157499999996" bottom="0.78740157499999996" header="0.3" footer="0.3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workbookViewId="0">
      <selection activeCell="C43" sqref="C43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  <col min="8" max="8" width="11.140625" customWidth="1"/>
  </cols>
  <sheetData>
    <row r="1" spans="1:8" ht="102.75" customHeight="1" x14ac:dyDescent="0.25">
      <c r="A1" s="120"/>
      <c r="B1" s="120"/>
      <c r="C1" s="121" t="s">
        <v>30</v>
      </c>
      <c r="D1" s="121"/>
      <c r="E1" s="121"/>
      <c r="F1" s="121"/>
    </row>
    <row r="2" spans="1:8" ht="9.9499999999999993" customHeight="1" thickBot="1" x14ac:dyDescent="0.3"/>
    <row r="3" spans="1:8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100</v>
      </c>
      <c r="H3" s="39" t="s">
        <v>99</v>
      </c>
    </row>
    <row r="4" spans="1:8" ht="20.100000000000001" customHeight="1" x14ac:dyDescent="0.25">
      <c r="A4" s="139" t="s">
        <v>0</v>
      </c>
      <c r="B4" s="136" t="s">
        <v>123</v>
      </c>
      <c r="C4" s="5" t="s">
        <v>71</v>
      </c>
      <c r="D4" s="5" t="s">
        <v>14</v>
      </c>
      <c r="E4" s="23">
        <v>371.9</v>
      </c>
      <c r="F4" s="31">
        <v>450</v>
      </c>
      <c r="H4" s="40">
        <f>E4*1.21</f>
        <v>449.99899999999997</v>
      </c>
    </row>
    <row r="5" spans="1:8" ht="20.100000000000001" customHeight="1" x14ac:dyDescent="0.25">
      <c r="A5" s="140"/>
      <c r="B5" s="137"/>
      <c r="C5" s="6" t="s">
        <v>72</v>
      </c>
      <c r="D5" s="6" t="s">
        <v>14</v>
      </c>
      <c r="E5" s="24">
        <v>371.9</v>
      </c>
      <c r="F5" s="32">
        <f t="shared" ref="F5:F10" si="0">ROUND(H5,0)</f>
        <v>450</v>
      </c>
      <c r="H5" s="40">
        <f t="shared" ref="H5:H33" si="1">E5*1.21</f>
        <v>449.99899999999997</v>
      </c>
    </row>
    <row r="6" spans="1:8" ht="20.100000000000001" customHeight="1" x14ac:dyDescent="0.25">
      <c r="A6" s="140"/>
      <c r="B6" s="138"/>
      <c r="C6" s="6" t="s">
        <v>94</v>
      </c>
      <c r="D6" s="6" t="s">
        <v>14</v>
      </c>
      <c r="E6" s="24">
        <v>413.22</v>
      </c>
      <c r="F6" s="32">
        <f t="shared" si="0"/>
        <v>500</v>
      </c>
      <c r="H6" s="40">
        <f t="shared" si="1"/>
        <v>499.99620000000004</v>
      </c>
    </row>
    <row r="7" spans="1:8" ht="20.100000000000001" customHeight="1" x14ac:dyDescent="0.25">
      <c r="A7" s="140"/>
      <c r="B7" s="142" t="s">
        <v>3</v>
      </c>
      <c r="C7" s="6" t="s">
        <v>27</v>
      </c>
      <c r="D7" s="6" t="s">
        <v>14</v>
      </c>
      <c r="E7" s="24">
        <v>661.16</v>
      </c>
      <c r="F7" s="32">
        <f t="shared" si="0"/>
        <v>800</v>
      </c>
      <c r="H7" s="40">
        <f t="shared" si="1"/>
        <v>800.00359999999989</v>
      </c>
    </row>
    <row r="8" spans="1:8" ht="20.100000000000001" customHeight="1" x14ac:dyDescent="0.25">
      <c r="A8" s="140"/>
      <c r="B8" s="143"/>
      <c r="C8" s="6" t="s">
        <v>28</v>
      </c>
      <c r="D8" s="6" t="s">
        <v>14</v>
      </c>
      <c r="E8" s="24">
        <v>520.70000000000005</v>
      </c>
      <c r="F8" s="32">
        <f t="shared" si="0"/>
        <v>630</v>
      </c>
      <c r="H8" s="40">
        <f t="shared" si="1"/>
        <v>630.04700000000003</v>
      </c>
    </row>
    <row r="9" spans="1:8" ht="20.100000000000001" customHeight="1" x14ac:dyDescent="0.25">
      <c r="A9" s="140"/>
      <c r="B9" s="146" t="s">
        <v>1</v>
      </c>
      <c r="C9" s="18" t="s">
        <v>36</v>
      </c>
      <c r="D9" s="6" t="s">
        <v>14</v>
      </c>
      <c r="E9" s="24">
        <v>297.5</v>
      </c>
      <c r="F9" s="32">
        <f t="shared" si="0"/>
        <v>360</v>
      </c>
      <c r="H9" s="40">
        <f t="shared" si="1"/>
        <v>359.97499999999997</v>
      </c>
    </row>
    <row r="10" spans="1:8" ht="20.100000000000001" customHeight="1" thickBot="1" x14ac:dyDescent="0.3">
      <c r="A10" s="141"/>
      <c r="B10" s="147"/>
      <c r="C10" s="7" t="s">
        <v>29</v>
      </c>
      <c r="D10" s="7" t="s">
        <v>14</v>
      </c>
      <c r="E10" s="25">
        <v>371.9</v>
      </c>
      <c r="F10" s="33">
        <f t="shared" si="0"/>
        <v>450</v>
      </c>
      <c r="H10" s="40">
        <f t="shared" si="1"/>
        <v>449.99899999999997</v>
      </c>
    </row>
    <row r="11" spans="1:8" ht="9.9499999999999993" customHeight="1" thickBot="1" x14ac:dyDescent="0.3">
      <c r="A11" s="2"/>
      <c r="B11" s="2"/>
      <c r="E11" s="4"/>
      <c r="F11" s="3"/>
      <c r="H11" s="40">
        <f t="shared" si="1"/>
        <v>0</v>
      </c>
    </row>
    <row r="12" spans="1:8" ht="19.5" customHeight="1" x14ac:dyDescent="0.25">
      <c r="A12" s="139" t="s">
        <v>2</v>
      </c>
      <c r="B12" s="144" t="s">
        <v>4</v>
      </c>
      <c r="C12" s="8" t="s">
        <v>95</v>
      </c>
      <c r="D12" s="5" t="s">
        <v>14</v>
      </c>
      <c r="E12" s="23">
        <v>289.3</v>
      </c>
      <c r="F12" s="31">
        <f t="shared" ref="F12:F17" si="2">ROUND(H12,0)</f>
        <v>350</v>
      </c>
      <c r="H12" s="40">
        <f t="shared" si="1"/>
        <v>350.053</v>
      </c>
    </row>
    <row r="13" spans="1:8" ht="20.100000000000001" customHeight="1" x14ac:dyDescent="0.25">
      <c r="A13" s="140"/>
      <c r="B13" s="145"/>
      <c r="C13" s="6" t="s">
        <v>96</v>
      </c>
      <c r="D13" s="6" t="s">
        <v>15</v>
      </c>
      <c r="E13" s="24">
        <v>165.3</v>
      </c>
      <c r="F13" s="32">
        <f t="shared" si="2"/>
        <v>200</v>
      </c>
      <c r="H13" s="40">
        <f t="shared" si="1"/>
        <v>200.01300000000001</v>
      </c>
    </row>
    <row r="14" spans="1:8" ht="20.100000000000001" customHeight="1" x14ac:dyDescent="0.25">
      <c r="A14" s="140"/>
      <c r="B14" s="145"/>
      <c r="C14" s="6" t="s">
        <v>97</v>
      </c>
      <c r="D14" s="6" t="s">
        <v>15</v>
      </c>
      <c r="E14" s="24">
        <v>289.3</v>
      </c>
      <c r="F14" s="32">
        <f t="shared" si="2"/>
        <v>350</v>
      </c>
      <c r="G14" s="38"/>
      <c r="H14" s="40">
        <f t="shared" si="1"/>
        <v>350.053</v>
      </c>
    </row>
    <row r="15" spans="1:8" ht="20.100000000000001" customHeight="1" x14ac:dyDescent="0.25">
      <c r="A15" s="140"/>
      <c r="B15" s="143"/>
      <c r="C15" s="6" t="s">
        <v>26</v>
      </c>
      <c r="D15" s="6" t="s">
        <v>16</v>
      </c>
      <c r="E15" s="24">
        <v>165.3</v>
      </c>
      <c r="F15" s="32">
        <f t="shared" si="2"/>
        <v>200</v>
      </c>
      <c r="H15" s="40">
        <f t="shared" si="1"/>
        <v>200.01300000000001</v>
      </c>
    </row>
    <row r="16" spans="1:8" ht="20.100000000000001" customHeight="1" x14ac:dyDescent="0.25">
      <c r="A16" s="148"/>
      <c r="B16" s="47" t="s">
        <v>1</v>
      </c>
      <c r="C16" s="6" t="s">
        <v>33</v>
      </c>
      <c r="D16" s="6" t="s">
        <v>14</v>
      </c>
      <c r="E16" s="24">
        <v>247.93</v>
      </c>
      <c r="F16" s="32">
        <f t="shared" si="2"/>
        <v>300</v>
      </c>
      <c r="H16" s="40">
        <f t="shared" si="1"/>
        <v>299.99529999999999</v>
      </c>
    </row>
    <row r="17" spans="1:8" ht="20.100000000000001" customHeight="1" x14ac:dyDescent="0.25">
      <c r="A17" s="134" t="s">
        <v>32</v>
      </c>
      <c r="B17" s="135"/>
      <c r="C17" s="6" t="s">
        <v>34</v>
      </c>
      <c r="D17" s="6" t="s">
        <v>14</v>
      </c>
      <c r="E17" s="24">
        <v>247.93</v>
      </c>
      <c r="F17" s="32">
        <f t="shared" si="2"/>
        <v>300</v>
      </c>
      <c r="H17" s="40">
        <f t="shared" si="1"/>
        <v>299.99529999999999</v>
      </c>
    </row>
    <row r="18" spans="1:8" ht="20.100000000000001" customHeight="1" thickBot="1" x14ac:dyDescent="0.3">
      <c r="A18" s="10" t="s">
        <v>25</v>
      </c>
      <c r="B18" s="11"/>
      <c r="C18" s="7"/>
      <c r="D18" s="14"/>
      <c r="E18" s="20"/>
      <c r="F18" s="21"/>
      <c r="H18" s="40">
        <f t="shared" si="1"/>
        <v>0</v>
      </c>
    </row>
    <row r="19" spans="1:8" ht="9.9499999999999993" customHeight="1" thickBot="1" x14ac:dyDescent="0.3">
      <c r="A19" s="2"/>
      <c r="B19" s="2"/>
      <c r="E19" s="4"/>
      <c r="F19" s="3"/>
      <c r="H19" s="40">
        <f t="shared" si="1"/>
        <v>0</v>
      </c>
    </row>
    <row r="20" spans="1:8" ht="20.100000000000001" customHeight="1" x14ac:dyDescent="0.25">
      <c r="A20" s="124" t="s">
        <v>5</v>
      </c>
      <c r="B20" s="149" t="s">
        <v>6</v>
      </c>
      <c r="C20" s="5" t="s">
        <v>98</v>
      </c>
      <c r="D20" s="12" t="s">
        <v>14</v>
      </c>
      <c r="E20" s="23">
        <v>330.58</v>
      </c>
      <c r="F20" s="31">
        <f>ROUND(H20,0)</f>
        <v>400</v>
      </c>
      <c r="H20" s="40">
        <f t="shared" si="1"/>
        <v>400.00179999999995</v>
      </c>
    </row>
    <row r="21" spans="1:8" ht="20.100000000000001" customHeight="1" x14ac:dyDescent="0.25">
      <c r="A21" s="125"/>
      <c r="B21" s="150"/>
      <c r="C21" s="6" t="s">
        <v>73</v>
      </c>
      <c r="D21" s="6" t="s">
        <v>14</v>
      </c>
      <c r="E21" s="24">
        <v>413.22</v>
      </c>
      <c r="F21" s="32">
        <f>ROUND(H21,0)</f>
        <v>500</v>
      </c>
      <c r="H21" s="40">
        <f t="shared" si="1"/>
        <v>499.99620000000004</v>
      </c>
    </row>
    <row r="22" spans="1:8" ht="20.100000000000001" customHeight="1" x14ac:dyDescent="0.25">
      <c r="A22" s="125"/>
      <c r="B22" s="150"/>
      <c r="C22" s="6" t="s">
        <v>74</v>
      </c>
      <c r="D22" s="6" t="s">
        <v>14</v>
      </c>
      <c r="E22" s="24">
        <v>520.70000000000005</v>
      </c>
      <c r="F22" s="32">
        <f>ROUND(H22,0)</f>
        <v>630</v>
      </c>
      <c r="H22" s="40">
        <f t="shared" si="1"/>
        <v>630.04700000000003</v>
      </c>
    </row>
    <row r="23" spans="1:8" ht="20.100000000000001" customHeight="1" x14ac:dyDescent="0.25">
      <c r="A23" s="125"/>
      <c r="B23" s="150"/>
      <c r="C23" s="6" t="s">
        <v>7</v>
      </c>
      <c r="D23" s="6" t="s">
        <v>14</v>
      </c>
      <c r="E23" s="24">
        <v>330.58</v>
      </c>
      <c r="F23" s="32">
        <f>ROUND(H23,0)</f>
        <v>400</v>
      </c>
      <c r="H23" s="40">
        <f t="shared" si="1"/>
        <v>400.00179999999995</v>
      </c>
    </row>
    <row r="24" spans="1:8" ht="20.100000000000001" customHeight="1" thickBot="1" x14ac:dyDescent="0.3">
      <c r="A24" s="126"/>
      <c r="B24" s="13" t="s">
        <v>1</v>
      </c>
      <c r="C24" s="7" t="s">
        <v>17</v>
      </c>
      <c r="D24" s="7" t="s">
        <v>14</v>
      </c>
      <c r="E24" s="25">
        <v>330.58</v>
      </c>
      <c r="F24" s="33">
        <f>ROUND(H24,0)</f>
        <v>400</v>
      </c>
      <c r="H24" s="40">
        <f t="shared" si="1"/>
        <v>400.00179999999995</v>
      </c>
    </row>
    <row r="25" spans="1:8" ht="9.9499999999999993" customHeight="1" thickBot="1" x14ac:dyDescent="0.3">
      <c r="A25" s="2"/>
      <c r="B25" s="2"/>
      <c r="E25" s="4"/>
      <c r="F25" s="3"/>
      <c r="H25" s="40">
        <f t="shared" si="1"/>
        <v>0</v>
      </c>
    </row>
    <row r="26" spans="1:8" ht="20.100000000000001" customHeight="1" x14ac:dyDescent="0.25">
      <c r="A26" s="124" t="s">
        <v>1</v>
      </c>
      <c r="B26" s="149" t="s">
        <v>11</v>
      </c>
      <c r="C26" s="5" t="s">
        <v>9</v>
      </c>
      <c r="D26" s="5" t="s">
        <v>19</v>
      </c>
      <c r="E26" s="23" t="s">
        <v>37</v>
      </c>
      <c r="F26" s="31">
        <v>10</v>
      </c>
      <c r="H26" s="40">
        <f>F26</f>
        <v>10</v>
      </c>
    </row>
    <row r="27" spans="1:8" ht="20.100000000000001" customHeight="1" x14ac:dyDescent="0.25">
      <c r="A27" s="125"/>
      <c r="B27" s="150"/>
      <c r="C27" s="6" t="s">
        <v>10</v>
      </c>
      <c r="D27" s="6" t="s">
        <v>19</v>
      </c>
      <c r="E27" s="34" t="s">
        <v>37</v>
      </c>
      <c r="F27" s="35">
        <v>25</v>
      </c>
      <c r="H27" s="40">
        <f>F27</f>
        <v>25</v>
      </c>
    </row>
    <row r="28" spans="1:8" ht="20.100000000000001" customHeight="1" x14ac:dyDescent="0.25">
      <c r="A28" s="125"/>
      <c r="B28" s="150"/>
      <c r="C28" t="s">
        <v>39</v>
      </c>
      <c r="D28" t="s">
        <v>18</v>
      </c>
      <c r="E28" s="24">
        <v>41</v>
      </c>
      <c r="F28" s="32">
        <f t="shared" ref="F28:F33" si="3">ROUND(H28,0)</f>
        <v>50</v>
      </c>
      <c r="G28" s="71"/>
      <c r="H28" s="40">
        <f t="shared" si="1"/>
        <v>49.61</v>
      </c>
    </row>
    <row r="29" spans="1:8" ht="20.100000000000001" customHeight="1" x14ac:dyDescent="0.25">
      <c r="A29" s="125"/>
      <c r="B29" s="150"/>
      <c r="C29" t="s">
        <v>38</v>
      </c>
      <c r="D29" t="s">
        <v>18</v>
      </c>
      <c r="E29" s="36">
        <v>207</v>
      </c>
      <c r="F29" s="37">
        <f t="shared" si="3"/>
        <v>250</v>
      </c>
      <c r="G29" s="71"/>
      <c r="H29" s="40">
        <f t="shared" si="1"/>
        <v>250.47</v>
      </c>
    </row>
    <row r="30" spans="1:8" ht="20.100000000000001" customHeight="1" x14ac:dyDescent="0.25">
      <c r="A30" s="125"/>
      <c r="B30" s="129" t="s">
        <v>110</v>
      </c>
      <c r="C30" s="6" t="s">
        <v>141</v>
      </c>
      <c r="D30" s="6" t="s">
        <v>20</v>
      </c>
      <c r="E30" s="24">
        <v>454.5</v>
      </c>
      <c r="F30" s="32">
        <f t="shared" si="3"/>
        <v>550</v>
      </c>
      <c r="H30" s="40">
        <f t="shared" si="1"/>
        <v>549.94499999999994</v>
      </c>
    </row>
    <row r="31" spans="1:8" ht="20.100000000000001" customHeight="1" x14ac:dyDescent="0.25">
      <c r="A31" s="125"/>
      <c r="B31" s="129"/>
      <c r="C31" s="6" t="s">
        <v>142</v>
      </c>
      <c r="D31" s="6" t="s">
        <v>20</v>
      </c>
      <c r="E31" s="24">
        <v>909</v>
      </c>
      <c r="F31" s="32">
        <f t="shared" si="3"/>
        <v>1100</v>
      </c>
      <c r="H31" s="40">
        <f t="shared" si="1"/>
        <v>1099.8899999999999</v>
      </c>
    </row>
    <row r="32" spans="1:8" ht="20.100000000000001" customHeight="1" x14ac:dyDescent="0.25">
      <c r="A32" s="125"/>
      <c r="B32" s="129"/>
      <c r="C32" s="6" t="s">
        <v>12</v>
      </c>
      <c r="D32" s="6" t="s">
        <v>14</v>
      </c>
      <c r="E32" s="24">
        <v>454.5</v>
      </c>
      <c r="F32" s="32">
        <f t="shared" si="3"/>
        <v>550</v>
      </c>
      <c r="H32" s="40">
        <f t="shared" si="1"/>
        <v>549.94499999999994</v>
      </c>
    </row>
    <row r="33" spans="1:8" ht="20.100000000000001" customHeight="1" thickBot="1" x14ac:dyDescent="0.3">
      <c r="A33" s="126"/>
      <c r="B33" s="130"/>
      <c r="C33" s="7" t="s">
        <v>31</v>
      </c>
      <c r="D33" s="7" t="s">
        <v>14</v>
      </c>
      <c r="E33" s="25">
        <v>454.5</v>
      </c>
      <c r="F33" s="33">
        <f t="shared" si="3"/>
        <v>550</v>
      </c>
      <c r="H33" s="40">
        <f t="shared" si="1"/>
        <v>549.94499999999994</v>
      </c>
    </row>
    <row r="34" spans="1:8" ht="15" customHeight="1" x14ac:dyDescent="0.25">
      <c r="A34" t="s">
        <v>101</v>
      </c>
      <c r="H34" s="39"/>
    </row>
    <row r="35" spans="1:8" ht="9.9499999999999993" customHeight="1" x14ac:dyDescent="0.25"/>
    <row r="36" spans="1:8" ht="15" customHeight="1" x14ac:dyDescent="0.25">
      <c r="A36" t="s">
        <v>145</v>
      </c>
    </row>
    <row r="37" spans="1:8" ht="15" customHeight="1" x14ac:dyDescent="0.25">
      <c r="A37" t="s">
        <v>144</v>
      </c>
    </row>
    <row r="38" spans="1:8" ht="9.9499999999999993" customHeight="1" x14ac:dyDescent="0.25"/>
    <row r="39" spans="1:8" ht="20.100000000000001" customHeight="1" x14ac:dyDescent="0.25">
      <c r="A39" t="s">
        <v>13</v>
      </c>
      <c r="C39" s="1">
        <v>46023</v>
      </c>
    </row>
  </sheetData>
  <mergeCells count="15">
    <mergeCell ref="B20:B23"/>
    <mergeCell ref="B26:B29"/>
    <mergeCell ref="A26:A33"/>
    <mergeCell ref="B30:B33"/>
    <mergeCell ref="A20:A24"/>
    <mergeCell ref="A17:B17"/>
    <mergeCell ref="A1:B1"/>
    <mergeCell ref="B4:B6"/>
    <mergeCell ref="A4:A10"/>
    <mergeCell ref="B7:B8"/>
    <mergeCell ref="B12:B15"/>
    <mergeCell ref="A3:C3"/>
    <mergeCell ref="C1:F1"/>
    <mergeCell ref="B9:B10"/>
    <mergeCell ref="A12:A16"/>
  </mergeCells>
  <pageMargins left="0.47244094488188981" right="0.4724409448818898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workbookViewId="0">
      <selection activeCell="A15" sqref="A15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  <col min="8" max="8" width="11.28515625" customWidth="1"/>
  </cols>
  <sheetData>
    <row r="1" spans="1:8" ht="102.75" customHeight="1" x14ac:dyDescent="0.25">
      <c r="A1" s="120"/>
      <c r="B1" s="120"/>
      <c r="C1" s="121" t="s">
        <v>115</v>
      </c>
      <c r="D1" s="121"/>
      <c r="E1" s="121"/>
      <c r="F1" s="121"/>
    </row>
    <row r="2" spans="1:8" ht="9.9499999999999993" customHeight="1" thickBot="1" x14ac:dyDescent="0.3"/>
    <row r="3" spans="1:8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100</v>
      </c>
      <c r="H3" s="39" t="s">
        <v>99</v>
      </c>
    </row>
    <row r="4" spans="1:8" ht="20.100000000000001" customHeight="1" x14ac:dyDescent="0.25">
      <c r="A4" s="151" t="s">
        <v>107</v>
      </c>
      <c r="B4" s="155" t="s">
        <v>122</v>
      </c>
      <c r="C4" s="60" t="s">
        <v>108</v>
      </c>
      <c r="D4" s="61" t="s">
        <v>23</v>
      </c>
      <c r="E4" s="62">
        <v>1025</v>
      </c>
      <c r="F4" s="63">
        <f t="shared" ref="F4:F9" si="0">ROUND(H4,0)</f>
        <v>1240</v>
      </c>
      <c r="G4" s="71"/>
      <c r="H4" s="40">
        <f t="shared" ref="H4:H11" si="1">E4*1.21</f>
        <v>1240.25</v>
      </c>
    </row>
    <row r="5" spans="1:8" ht="20.100000000000001" customHeight="1" x14ac:dyDescent="0.25">
      <c r="A5" s="152"/>
      <c r="B5" s="156"/>
      <c r="C5" s="64" t="s">
        <v>109</v>
      </c>
      <c r="D5" s="57" t="s">
        <v>87</v>
      </c>
      <c r="E5" s="58">
        <v>851</v>
      </c>
      <c r="F5" s="59">
        <f t="shared" si="0"/>
        <v>1030</v>
      </c>
      <c r="G5" s="71"/>
      <c r="H5" s="40">
        <f t="shared" si="1"/>
        <v>1029.71</v>
      </c>
    </row>
    <row r="6" spans="1:8" ht="20.100000000000001" customHeight="1" x14ac:dyDescent="0.25">
      <c r="A6" s="152"/>
      <c r="B6" s="156"/>
      <c r="C6" s="65" t="s">
        <v>111</v>
      </c>
      <c r="D6" s="57" t="s">
        <v>23</v>
      </c>
      <c r="E6" s="58">
        <v>82.5</v>
      </c>
      <c r="F6" s="59">
        <f t="shared" si="0"/>
        <v>100</v>
      </c>
      <c r="H6" s="40">
        <f t="shared" si="1"/>
        <v>99.825000000000003</v>
      </c>
    </row>
    <row r="7" spans="1:8" ht="20.100000000000001" customHeight="1" x14ac:dyDescent="0.25">
      <c r="A7" s="152"/>
      <c r="B7" s="156"/>
      <c r="C7" s="65" t="s">
        <v>112</v>
      </c>
      <c r="D7" s="57" t="s">
        <v>23</v>
      </c>
      <c r="E7" s="66">
        <v>289.5</v>
      </c>
      <c r="F7" s="59">
        <f t="shared" si="0"/>
        <v>350</v>
      </c>
      <c r="H7" s="40">
        <f t="shared" si="1"/>
        <v>350.29500000000002</v>
      </c>
    </row>
    <row r="8" spans="1:8" ht="20.100000000000001" customHeight="1" x14ac:dyDescent="0.25">
      <c r="A8" s="152"/>
      <c r="B8" s="156"/>
      <c r="C8" s="65" t="s">
        <v>113</v>
      </c>
      <c r="D8" s="57" t="s">
        <v>23</v>
      </c>
      <c r="E8" s="66">
        <v>578.5</v>
      </c>
      <c r="F8" s="59">
        <f t="shared" si="0"/>
        <v>700</v>
      </c>
      <c r="G8" s="71"/>
      <c r="H8" s="40">
        <f t="shared" si="1"/>
        <v>699.98500000000001</v>
      </c>
    </row>
    <row r="9" spans="1:8" ht="20.100000000000001" customHeight="1" x14ac:dyDescent="0.25">
      <c r="A9" s="152"/>
      <c r="B9" s="156"/>
      <c r="C9" s="65" t="s">
        <v>114</v>
      </c>
      <c r="D9" s="57" t="s">
        <v>23</v>
      </c>
      <c r="E9" s="67">
        <v>1025</v>
      </c>
      <c r="F9" s="59">
        <f t="shared" si="0"/>
        <v>1240</v>
      </c>
      <c r="G9" s="71"/>
      <c r="H9" s="40">
        <f t="shared" si="1"/>
        <v>1240.25</v>
      </c>
    </row>
    <row r="10" spans="1:8" ht="20.100000000000001" customHeight="1" x14ac:dyDescent="0.25">
      <c r="A10" s="153"/>
      <c r="B10" s="157" t="s">
        <v>118</v>
      </c>
      <c r="C10" s="157"/>
      <c r="D10" s="57" t="s">
        <v>87</v>
      </c>
      <c r="E10" s="58">
        <v>248</v>
      </c>
      <c r="F10" s="59">
        <f>ROUND(H10,0)</f>
        <v>300</v>
      </c>
      <c r="G10" s="71"/>
      <c r="H10" s="40">
        <f t="shared" si="1"/>
        <v>300.08</v>
      </c>
    </row>
    <row r="11" spans="1:8" ht="20.100000000000001" customHeight="1" thickBot="1" x14ac:dyDescent="0.3">
      <c r="A11" s="154"/>
      <c r="B11" s="158" t="s">
        <v>121</v>
      </c>
      <c r="C11" s="158"/>
      <c r="D11" s="68" t="s">
        <v>23</v>
      </c>
      <c r="E11" s="69">
        <v>702.5</v>
      </c>
      <c r="F11" s="70">
        <f>ROUND(H11,0)</f>
        <v>850</v>
      </c>
      <c r="G11" s="71"/>
      <c r="H11" s="40">
        <f t="shared" si="1"/>
        <v>850.02499999999998</v>
      </c>
    </row>
    <row r="12" spans="1:8" ht="9.9499999999999993" customHeight="1" x14ac:dyDescent="0.25">
      <c r="A12" s="2"/>
      <c r="B12" s="2"/>
      <c r="E12" s="4"/>
      <c r="F12" s="3"/>
      <c r="H12" s="40"/>
    </row>
    <row r="13" spans="1:8" ht="15" customHeight="1" x14ac:dyDescent="0.25">
      <c r="A13" t="s">
        <v>101</v>
      </c>
      <c r="H13" s="39"/>
    </row>
    <row r="14" spans="1:8" ht="9.9499999999999993" customHeight="1" x14ac:dyDescent="0.25"/>
    <row r="15" spans="1:8" ht="15" customHeight="1" x14ac:dyDescent="0.25">
      <c r="A15" t="str">
        <f>'Ostatní služby'!A16</f>
        <v xml:space="preserve">Tento ceník je vydaný Obcí Dolní Bojanovice na základě rozhodnutí Rady obce </v>
      </c>
    </row>
    <row r="16" spans="1:8" ht="15" customHeight="1" x14ac:dyDescent="0.25">
      <c r="A16" t="str">
        <f>'Ostatní služby'!A17</f>
        <v>usnesením č. RO/593/25 ze dne 15.12.2025, usnesením č. RO/594/25 ze dne 15.12.2025,    usnesením č. RO/605/25 ze dne 15.12.2025 a usnesením č. RO/46/26 ze dne 19.1.2026</v>
      </c>
    </row>
    <row r="17" spans="1:3" ht="9.9499999999999993" customHeight="1" x14ac:dyDescent="0.25"/>
    <row r="18" spans="1:3" ht="20.100000000000001" customHeight="1" x14ac:dyDescent="0.25">
      <c r="A18" t="s">
        <v>13</v>
      </c>
      <c r="C18" s="1">
        <f>'Ostatní služby'!C19</f>
        <v>46023</v>
      </c>
    </row>
  </sheetData>
  <mergeCells count="7">
    <mergeCell ref="A1:B1"/>
    <mergeCell ref="C1:F1"/>
    <mergeCell ref="A3:C3"/>
    <mergeCell ref="A4:A11"/>
    <mergeCell ref="B4:B9"/>
    <mergeCell ref="B10:C10"/>
    <mergeCell ref="B11:C11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2009-BFEC-41B0-AA7B-4C920FE865E2}">
  <dimension ref="A1:H14"/>
  <sheetViews>
    <sheetView workbookViewId="0">
      <selection activeCell="A3" sqref="A3:I7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</cols>
  <sheetData>
    <row r="1" spans="1:8" ht="102.75" customHeight="1" x14ac:dyDescent="0.25">
      <c r="A1" s="120"/>
      <c r="B1" s="120"/>
      <c r="C1" s="121" t="s">
        <v>45</v>
      </c>
      <c r="D1" s="121"/>
      <c r="E1" s="121"/>
      <c r="F1" s="121"/>
    </row>
    <row r="2" spans="1:8" ht="9.9499999999999993" customHeight="1" thickBot="1" x14ac:dyDescent="0.3"/>
    <row r="3" spans="1:8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20.100000000000001" customHeight="1" x14ac:dyDescent="0.25">
      <c r="A4" s="159" t="s">
        <v>126</v>
      </c>
      <c r="B4" s="127" t="s">
        <v>127</v>
      </c>
      <c r="C4" s="131" t="s">
        <v>133</v>
      </c>
      <c r="D4" s="162" t="s">
        <v>129</v>
      </c>
      <c r="E4" s="164">
        <v>7</v>
      </c>
      <c r="F4" s="166">
        <f>ROUND(H4,0)</f>
        <v>8</v>
      </c>
      <c r="H4" s="40">
        <f>E4*1.21</f>
        <v>8.4699999999999989</v>
      </c>
    </row>
    <row r="5" spans="1:8" ht="19.5" customHeight="1" x14ac:dyDescent="0.25">
      <c r="A5" s="160"/>
      <c r="B5" s="128"/>
      <c r="C5" s="132"/>
      <c r="D5" s="163"/>
      <c r="E5" s="165"/>
      <c r="F5" s="167">
        <f>ROUND(H5,0)</f>
        <v>0</v>
      </c>
      <c r="H5" s="40">
        <f>E5*1.21</f>
        <v>0</v>
      </c>
    </row>
    <row r="6" spans="1:8" ht="20.100000000000001" customHeight="1" x14ac:dyDescent="0.25">
      <c r="A6" s="160"/>
      <c r="B6" s="128"/>
      <c r="C6" s="6" t="s">
        <v>134</v>
      </c>
      <c r="D6" s="6" t="s">
        <v>130</v>
      </c>
      <c r="E6" s="24">
        <v>21</v>
      </c>
      <c r="F6" s="32">
        <f>ROUND(H6,0)</f>
        <v>25</v>
      </c>
      <c r="H6" s="40">
        <f>E6*1.21</f>
        <v>25.41</v>
      </c>
    </row>
    <row r="7" spans="1:8" ht="20.100000000000001" customHeight="1" thickBot="1" x14ac:dyDescent="0.3">
      <c r="A7" s="161"/>
      <c r="B7" s="13" t="s">
        <v>1</v>
      </c>
      <c r="C7" s="7" t="s">
        <v>132</v>
      </c>
      <c r="D7" s="7" t="s">
        <v>131</v>
      </c>
      <c r="E7" s="25">
        <v>4132</v>
      </c>
      <c r="F7" s="33">
        <f>ROUND(H7,0)</f>
        <v>5000</v>
      </c>
      <c r="H7" s="40">
        <f>E7*1.21</f>
        <v>4999.72</v>
      </c>
    </row>
    <row r="8" spans="1:8" ht="9.9499999999999993" customHeight="1" x14ac:dyDescent="0.25">
      <c r="A8" s="22"/>
      <c r="B8" s="2"/>
      <c r="E8" s="4"/>
      <c r="F8" s="4"/>
      <c r="H8" s="40"/>
    </row>
    <row r="9" spans="1:8" ht="15" customHeight="1" x14ac:dyDescent="0.25">
      <c r="A9" t="s">
        <v>101</v>
      </c>
      <c r="B9" s="2"/>
      <c r="E9" s="4"/>
      <c r="F9" s="3"/>
      <c r="H9" s="40"/>
    </row>
    <row r="10" spans="1:8" ht="9.9499999999999993" customHeight="1" x14ac:dyDescent="0.25"/>
    <row r="11" spans="1:8" ht="15" customHeight="1" x14ac:dyDescent="0.25">
      <c r="A11" t="str">
        <f>'Ostatní služby'!A16</f>
        <v xml:space="preserve">Tento ceník je vydaný Obcí Dolní Bojanovice na základě rozhodnutí Rady obce </v>
      </c>
    </row>
    <row r="12" spans="1:8" ht="15" customHeight="1" x14ac:dyDescent="0.25">
      <c r="A12" t="str">
        <f>'Ostatní služby'!A17</f>
        <v>usnesením č. RO/593/25 ze dne 15.12.2025, usnesením č. RO/594/25 ze dne 15.12.2025,    usnesením č. RO/605/25 ze dne 15.12.2025 a usnesením č. RO/46/26 ze dne 19.1.2026</v>
      </c>
    </row>
    <row r="13" spans="1:8" ht="9.9499999999999993" customHeight="1" x14ac:dyDescent="0.25"/>
    <row r="14" spans="1:8" ht="20.100000000000001" customHeight="1" x14ac:dyDescent="0.25">
      <c r="A14" t="s">
        <v>13</v>
      </c>
      <c r="C14" s="1">
        <f>'Ostatní služby'!C19</f>
        <v>46023</v>
      </c>
    </row>
  </sheetData>
  <mergeCells count="9">
    <mergeCell ref="A1:B1"/>
    <mergeCell ref="C1:F1"/>
    <mergeCell ref="A3:C3"/>
    <mergeCell ref="A4:A7"/>
    <mergeCell ref="B4:B6"/>
    <mergeCell ref="C4:C5"/>
    <mergeCell ref="D4:D5"/>
    <mergeCell ref="E4:E5"/>
    <mergeCell ref="F4:F5"/>
  </mergeCells>
  <pageMargins left="0.47244094488188981" right="0.47244094488188981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0"/>
  <sheetViews>
    <sheetView workbookViewId="0">
      <selection activeCell="G10" sqref="G10"/>
    </sheetView>
  </sheetViews>
  <sheetFormatPr defaultRowHeight="15" x14ac:dyDescent="0.25"/>
  <cols>
    <col min="1" max="2" width="8.7109375" customWidth="1"/>
    <col min="3" max="3" width="34.42578125" customWidth="1"/>
    <col min="5" max="6" width="15.7109375" customWidth="1"/>
    <col min="8" max="8" width="13.5703125" customWidth="1"/>
  </cols>
  <sheetData>
    <row r="1" spans="1:8" ht="102.75" customHeight="1" x14ac:dyDescent="0.25">
      <c r="A1" s="120"/>
      <c r="B1" s="120"/>
      <c r="C1" s="121" t="s">
        <v>30</v>
      </c>
      <c r="D1" s="121"/>
      <c r="E1" s="121"/>
      <c r="F1" s="121"/>
    </row>
    <row r="2" spans="1:8" ht="9.9499999999999993" customHeight="1" thickBot="1" x14ac:dyDescent="0.3"/>
    <row r="3" spans="1:8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19.5" customHeight="1" x14ac:dyDescent="0.25">
      <c r="A4" s="168" t="s">
        <v>46</v>
      </c>
      <c r="B4" s="127" t="s">
        <v>124</v>
      </c>
      <c r="C4" s="8" t="s">
        <v>81</v>
      </c>
      <c r="D4" s="5" t="s">
        <v>20</v>
      </c>
      <c r="E4" s="23">
        <v>5785</v>
      </c>
      <c r="F4" s="31">
        <f t="shared" ref="F4:F14" si="0">ROUND(H4,0)</f>
        <v>7000</v>
      </c>
      <c r="H4" s="40">
        <f>E4*1.21</f>
        <v>6999.8499999999995</v>
      </c>
    </row>
    <row r="5" spans="1:8" ht="30" customHeight="1" x14ac:dyDescent="0.25">
      <c r="A5" s="169"/>
      <c r="B5" s="128"/>
      <c r="C5" s="9" t="s">
        <v>78</v>
      </c>
      <c r="D5" s="6" t="s">
        <v>19</v>
      </c>
      <c r="E5" s="24">
        <v>1653</v>
      </c>
      <c r="F5" s="32">
        <f t="shared" si="0"/>
        <v>2000</v>
      </c>
      <c r="H5" s="40">
        <f t="shared" ref="H5:H14" si="1">E5*1.21</f>
        <v>2000.1299999999999</v>
      </c>
    </row>
    <row r="6" spans="1:8" ht="30" customHeight="1" x14ac:dyDescent="0.25">
      <c r="A6" s="169"/>
      <c r="B6" s="128"/>
      <c r="C6" s="9" t="s">
        <v>79</v>
      </c>
      <c r="D6" s="6" t="s">
        <v>20</v>
      </c>
      <c r="E6" s="24">
        <v>4545.3999999999996</v>
      </c>
      <c r="F6" s="32">
        <f t="shared" si="0"/>
        <v>5500</v>
      </c>
      <c r="H6" s="40">
        <f t="shared" si="1"/>
        <v>5499.9339999999993</v>
      </c>
    </row>
    <row r="7" spans="1:8" ht="20.100000000000001" customHeight="1" x14ac:dyDescent="0.25">
      <c r="A7" s="169"/>
      <c r="B7" s="128"/>
      <c r="C7" s="9" t="s">
        <v>80</v>
      </c>
      <c r="D7" s="6" t="s">
        <v>49</v>
      </c>
      <c r="E7" s="24"/>
      <c r="F7" s="32"/>
      <c r="H7" s="40">
        <f t="shared" si="1"/>
        <v>0</v>
      </c>
    </row>
    <row r="8" spans="1:8" ht="20.100000000000001" customHeight="1" x14ac:dyDescent="0.25">
      <c r="A8" s="169"/>
      <c r="B8" s="128"/>
      <c r="C8" s="9" t="s">
        <v>48</v>
      </c>
      <c r="D8" s="6" t="s">
        <v>49</v>
      </c>
      <c r="E8" s="24"/>
      <c r="F8" s="32"/>
      <c r="H8" s="40">
        <f t="shared" si="1"/>
        <v>0</v>
      </c>
    </row>
    <row r="9" spans="1:8" ht="20.100000000000001" customHeight="1" x14ac:dyDescent="0.25">
      <c r="A9" s="169"/>
      <c r="B9" s="128"/>
      <c r="C9" s="9"/>
      <c r="D9" s="6"/>
      <c r="E9" s="24"/>
      <c r="F9" s="32"/>
      <c r="H9" s="40">
        <f t="shared" si="1"/>
        <v>0</v>
      </c>
    </row>
    <row r="10" spans="1:8" ht="20.100000000000001" customHeight="1" x14ac:dyDescent="0.25">
      <c r="A10" s="169"/>
      <c r="B10" s="150" t="s">
        <v>82</v>
      </c>
      <c r="C10" s="9" t="s">
        <v>136</v>
      </c>
      <c r="D10" s="6" t="s">
        <v>20</v>
      </c>
      <c r="E10" s="24">
        <v>372</v>
      </c>
      <c r="F10" s="32">
        <f t="shared" si="0"/>
        <v>450</v>
      </c>
      <c r="G10" s="71"/>
      <c r="H10" s="40">
        <f t="shared" si="1"/>
        <v>450.12</v>
      </c>
    </row>
    <row r="11" spans="1:8" ht="20.100000000000001" customHeight="1" x14ac:dyDescent="0.25">
      <c r="A11" s="169"/>
      <c r="B11" s="150"/>
      <c r="C11" s="9" t="s">
        <v>137</v>
      </c>
      <c r="D11" s="6" t="s">
        <v>20</v>
      </c>
      <c r="E11" s="24">
        <v>248</v>
      </c>
      <c r="F11" s="32">
        <f t="shared" si="0"/>
        <v>300</v>
      </c>
      <c r="H11" s="40">
        <f t="shared" si="1"/>
        <v>300.08</v>
      </c>
    </row>
    <row r="12" spans="1:8" ht="20.100000000000001" customHeight="1" x14ac:dyDescent="0.25">
      <c r="A12" s="169"/>
      <c r="B12" s="150"/>
      <c r="C12" s="9" t="s">
        <v>135</v>
      </c>
      <c r="D12" s="6" t="s">
        <v>20</v>
      </c>
      <c r="E12" s="24">
        <v>82.6</v>
      </c>
      <c r="F12" s="32">
        <f t="shared" si="0"/>
        <v>100</v>
      </c>
      <c r="H12" s="40">
        <f t="shared" si="1"/>
        <v>99.945999999999984</v>
      </c>
    </row>
    <row r="13" spans="1:8" ht="20.100000000000001" customHeight="1" x14ac:dyDescent="0.25">
      <c r="A13" s="169"/>
      <c r="B13" s="129" t="s">
        <v>1</v>
      </c>
      <c r="C13" s="26" t="s">
        <v>47</v>
      </c>
      <c r="D13" s="6" t="s">
        <v>20</v>
      </c>
      <c r="E13" s="24">
        <v>1239.7</v>
      </c>
      <c r="F13" s="32">
        <f t="shared" si="0"/>
        <v>1500</v>
      </c>
      <c r="H13" s="40">
        <f t="shared" si="1"/>
        <v>1500.037</v>
      </c>
    </row>
    <row r="14" spans="1:8" ht="20.100000000000001" customHeight="1" thickBot="1" x14ac:dyDescent="0.3">
      <c r="A14" s="170"/>
      <c r="B14" s="130"/>
      <c r="C14" s="27" t="s">
        <v>47</v>
      </c>
      <c r="D14" s="7" t="s">
        <v>14</v>
      </c>
      <c r="E14" s="25">
        <v>206.6</v>
      </c>
      <c r="F14" s="33">
        <f t="shared" si="0"/>
        <v>250</v>
      </c>
      <c r="H14" s="40">
        <f t="shared" si="1"/>
        <v>249.98599999999999</v>
      </c>
    </row>
    <row r="15" spans="1:8" ht="12.75" customHeight="1" x14ac:dyDescent="0.25">
      <c r="A15" t="s">
        <v>101</v>
      </c>
      <c r="B15" s="2"/>
      <c r="E15" s="4"/>
      <c r="F15" s="3"/>
      <c r="H15" s="40"/>
    </row>
    <row r="16" spans="1:8" ht="9.9499999999999993" customHeight="1" x14ac:dyDescent="0.25">
      <c r="A16" s="2"/>
      <c r="B16" s="2"/>
      <c r="E16" s="4"/>
      <c r="F16" s="3"/>
      <c r="H16" s="40"/>
    </row>
    <row r="17" spans="1:8" ht="15" customHeight="1" x14ac:dyDescent="0.25">
      <c r="A17" t="str">
        <f>'Ostatní služby'!A16</f>
        <v xml:space="preserve">Tento ceník je vydaný Obcí Dolní Bojanovice na základě rozhodnutí Rady obce </v>
      </c>
      <c r="H17" s="40"/>
    </row>
    <row r="18" spans="1:8" ht="15" customHeight="1" x14ac:dyDescent="0.25">
      <c r="A18" t="str">
        <f>'Ostatní služby'!A17</f>
        <v>usnesením č. RO/593/25 ze dne 15.12.2025, usnesením č. RO/594/25 ze dne 15.12.2025,    usnesením č. RO/605/25 ze dne 15.12.2025 a usnesením č. RO/46/26 ze dne 19.1.2026</v>
      </c>
      <c r="H18" s="40"/>
    </row>
    <row r="19" spans="1:8" ht="9.9499999999999993" customHeight="1" x14ac:dyDescent="0.25">
      <c r="H19" s="40"/>
    </row>
    <row r="20" spans="1:8" ht="20.100000000000001" customHeight="1" x14ac:dyDescent="0.25">
      <c r="A20" t="s">
        <v>13</v>
      </c>
      <c r="C20" s="1">
        <f>'Ostatní služby'!C19</f>
        <v>46023</v>
      </c>
      <c r="H20" s="40"/>
    </row>
  </sheetData>
  <mergeCells count="7">
    <mergeCell ref="A1:B1"/>
    <mergeCell ref="C1:F1"/>
    <mergeCell ref="A3:C3"/>
    <mergeCell ref="A4:A14"/>
    <mergeCell ref="B4:B9"/>
    <mergeCell ref="B10:B12"/>
    <mergeCell ref="B13:B14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workbookViewId="0">
      <selection activeCell="A3" sqref="A3:I18"/>
    </sheetView>
  </sheetViews>
  <sheetFormatPr defaultRowHeight="15" x14ac:dyDescent="0.25"/>
  <cols>
    <col min="1" max="2" width="8.7109375" customWidth="1"/>
    <col min="3" max="3" width="29.85546875" customWidth="1"/>
    <col min="5" max="6" width="15.7109375" customWidth="1"/>
  </cols>
  <sheetData>
    <row r="1" spans="1:8" ht="102.75" customHeight="1" x14ac:dyDescent="0.25">
      <c r="A1" s="120"/>
      <c r="B1" s="120"/>
      <c r="C1" s="121" t="s">
        <v>45</v>
      </c>
      <c r="D1" s="121"/>
      <c r="E1" s="121"/>
      <c r="F1" s="121"/>
    </row>
    <row r="2" spans="1:8" ht="9.9499999999999993" customHeight="1" thickBot="1" x14ac:dyDescent="0.3"/>
    <row r="3" spans="1:8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39" t="s">
        <v>99</v>
      </c>
    </row>
    <row r="4" spans="1:8" ht="20.100000000000001" customHeight="1" x14ac:dyDescent="0.25">
      <c r="A4" s="159" t="s">
        <v>40</v>
      </c>
      <c r="B4" s="127" t="s">
        <v>41</v>
      </c>
      <c r="C4" s="131" t="s">
        <v>43</v>
      </c>
      <c r="D4" s="162" t="s">
        <v>116</v>
      </c>
      <c r="E4" s="164">
        <v>500</v>
      </c>
      <c r="F4" s="166">
        <f t="shared" ref="F4:F9" si="0">ROUND(H4,0)</f>
        <v>605</v>
      </c>
      <c r="H4" s="40">
        <f>E4*1.21</f>
        <v>605</v>
      </c>
    </row>
    <row r="5" spans="1:8" ht="19.5" customHeight="1" x14ac:dyDescent="0.25">
      <c r="A5" s="160"/>
      <c r="B5" s="128"/>
      <c r="C5" s="132"/>
      <c r="D5" s="163"/>
      <c r="E5" s="165"/>
      <c r="F5" s="167">
        <f t="shared" si="0"/>
        <v>0</v>
      </c>
      <c r="H5" s="40">
        <f t="shared" ref="H5:H18" si="1">E5*1.21</f>
        <v>0</v>
      </c>
    </row>
    <row r="6" spans="1:8" ht="20.100000000000001" customHeight="1" x14ac:dyDescent="0.25">
      <c r="A6" s="160"/>
      <c r="B6" s="128"/>
      <c r="C6" s="6" t="s">
        <v>44</v>
      </c>
      <c r="D6" s="6" t="s">
        <v>116</v>
      </c>
      <c r="E6" s="24">
        <v>250</v>
      </c>
      <c r="F6" s="32">
        <f t="shared" si="0"/>
        <v>303</v>
      </c>
      <c r="H6" s="40">
        <f t="shared" si="1"/>
        <v>302.5</v>
      </c>
    </row>
    <row r="7" spans="1:8" ht="20.100000000000001" customHeight="1" x14ac:dyDescent="0.25">
      <c r="A7" s="160"/>
      <c r="B7" s="142" t="s">
        <v>42</v>
      </c>
      <c r="C7" s="6" t="s">
        <v>67</v>
      </c>
      <c r="D7" s="6" t="s">
        <v>68</v>
      </c>
      <c r="E7" s="24">
        <v>2.5</v>
      </c>
      <c r="F7" s="32">
        <f t="shared" si="0"/>
        <v>3</v>
      </c>
      <c r="H7" s="40">
        <f t="shared" si="1"/>
        <v>3.0249999999999999</v>
      </c>
    </row>
    <row r="8" spans="1:8" ht="20.100000000000001" customHeight="1" x14ac:dyDescent="0.25">
      <c r="A8" s="160"/>
      <c r="B8" s="145"/>
      <c r="C8" s="6" t="s">
        <v>69</v>
      </c>
      <c r="D8" s="6" t="s">
        <v>70</v>
      </c>
      <c r="E8" s="24">
        <v>500</v>
      </c>
      <c r="F8" s="32">
        <f t="shared" si="0"/>
        <v>605</v>
      </c>
      <c r="H8" s="40">
        <f t="shared" si="1"/>
        <v>605</v>
      </c>
    </row>
    <row r="9" spans="1:8" ht="20.100000000000001" customHeight="1" thickBot="1" x14ac:dyDescent="0.3">
      <c r="A9" s="161"/>
      <c r="B9" s="13" t="s">
        <v>1</v>
      </c>
      <c r="C9" s="7"/>
      <c r="D9" s="7"/>
      <c r="E9" s="25"/>
      <c r="F9" s="33">
        <f t="shared" si="0"/>
        <v>0</v>
      </c>
      <c r="H9" s="40">
        <f t="shared" si="1"/>
        <v>0</v>
      </c>
    </row>
    <row r="10" spans="1:8" ht="9.9499999999999993" customHeight="1" thickBot="1" x14ac:dyDescent="0.3">
      <c r="A10" s="22"/>
      <c r="B10" s="2"/>
      <c r="E10" s="4"/>
      <c r="F10" s="4"/>
      <c r="H10" s="40">
        <f t="shared" si="1"/>
        <v>0</v>
      </c>
    </row>
    <row r="11" spans="1:8" ht="19.5" customHeight="1" x14ac:dyDescent="0.25">
      <c r="A11" s="159" t="s">
        <v>91</v>
      </c>
      <c r="B11" s="149" t="s">
        <v>84</v>
      </c>
      <c r="C11" s="8" t="s">
        <v>86</v>
      </c>
      <c r="D11" s="5" t="s">
        <v>117</v>
      </c>
      <c r="E11" s="23">
        <v>75</v>
      </c>
      <c r="F11" s="41" t="s">
        <v>88</v>
      </c>
      <c r="H11" s="40">
        <f t="shared" si="1"/>
        <v>90.75</v>
      </c>
    </row>
    <row r="12" spans="1:8" ht="19.5" customHeight="1" x14ac:dyDescent="0.25">
      <c r="A12" s="160"/>
      <c r="B12" s="150"/>
      <c r="C12" s="9" t="s">
        <v>85</v>
      </c>
      <c r="D12" s="6" t="s">
        <v>117</v>
      </c>
      <c r="E12" s="24">
        <v>75</v>
      </c>
      <c r="F12" s="42" t="s">
        <v>88</v>
      </c>
      <c r="H12" s="40">
        <f t="shared" si="1"/>
        <v>90.75</v>
      </c>
    </row>
    <row r="13" spans="1:8" ht="20.100000000000001" customHeight="1" x14ac:dyDescent="0.25">
      <c r="A13" s="160"/>
      <c r="B13" s="150"/>
      <c r="C13" s="9" t="s">
        <v>89</v>
      </c>
      <c r="D13" s="6" t="s">
        <v>117</v>
      </c>
      <c r="E13" s="24">
        <v>55</v>
      </c>
      <c r="F13" s="42" t="s">
        <v>88</v>
      </c>
      <c r="H13" s="40">
        <f t="shared" si="1"/>
        <v>66.55</v>
      </c>
    </row>
    <row r="14" spans="1:8" ht="20.100000000000001" customHeight="1" x14ac:dyDescent="0.25">
      <c r="A14" s="160"/>
      <c r="B14" s="150"/>
      <c r="C14" s="6" t="s">
        <v>90</v>
      </c>
      <c r="D14" s="6" t="s">
        <v>117</v>
      </c>
      <c r="E14" s="24">
        <v>75</v>
      </c>
      <c r="F14" s="42" t="s">
        <v>88</v>
      </c>
      <c r="H14" s="40">
        <f t="shared" si="1"/>
        <v>90.75</v>
      </c>
    </row>
    <row r="15" spans="1:8" ht="20.100000000000001" customHeight="1" x14ac:dyDescent="0.25">
      <c r="A15" s="160"/>
      <c r="B15" s="150"/>
      <c r="C15" s="6" t="s">
        <v>119</v>
      </c>
      <c r="D15" s="6" t="s">
        <v>117</v>
      </c>
      <c r="E15" s="24">
        <v>90</v>
      </c>
      <c r="F15" s="42" t="s">
        <v>88</v>
      </c>
      <c r="H15" s="40"/>
    </row>
    <row r="16" spans="1:8" ht="20.100000000000001" customHeight="1" x14ac:dyDescent="0.25">
      <c r="A16" s="160"/>
      <c r="B16" s="150"/>
      <c r="C16" s="6" t="s">
        <v>120</v>
      </c>
      <c r="D16" s="6" t="s">
        <v>117</v>
      </c>
      <c r="E16" s="24">
        <v>75</v>
      </c>
      <c r="F16" s="42" t="s">
        <v>88</v>
      </c>
      <c r="H16" s="40">
        <f t="shared" si="1"/>
        <v>90.75</v>
      </c>
    </row>
    <row r="17" spans="1:8" ht="20.100000000000001" customHeight="1" x14ac:dyDescent="0.25">
      <c r="A17" s="160"/>
      <c r="B17" s="30" t="s">
        <v>92</v>
      </c>
      <c r="C17" s="6" t="s">
        <v>93</v>
      </c>
      <c r="D17" s="6" t="s">
        <v>14</v>
      </c>
      <c r="E17" s="24">
        <v>82.7</v>
      </c>
      <c r="F17" s="32">
        <f>ROUND(H17,0)</f>
        <v>100</v>
      </c>
      <c r="H17" s="40">
        <f t="shared" si="1"/>
        <v>100.06700000000001</v>
      </c>
    </row>
    <row r="18" spans="1:8" ht="20.100000000000001" customHeight="1" thickBot="1" x14ac:dyDescent="0.3">
      <c r="A18" s="10"/>
      <c r="B18" s="11"/>
      <c r="C18" s="7"/>
      <c r="D18" s="14"/>
      <c r="E18" s="20"/>
      <c r="F18" s="21"/>
      <c r="H18" s="40">
        <f t="shared" si="1"/>
        <v>0</v>
      </c>
    </row>
    <row r="19" spans="1:8" ht="15" customHeight="1" x14ac:dyDescent="0.25">
      <c r="A19" t="s">
        <v>101</v>
      </c>
      <c r="B19" s="2"/>
      <c r="E19" s="4"/>
      <c r="F19" s="3"/>
      <c r="H19" s="40"/>
    </row>
    <row r="20" spans="1:8" ht="9.9499999999999993" customHeight="1" x14ac:dyDescent="0.25"/>
    <row r="21" spans="1:8" ht="15" customHeight="1" x14ac:dyDescent="0.25">
      <c r="A21" t="str">
        <f>'Ostatní služby'!A16</f>
        <v xml:space="preserve">Tento ceník je vydaný Obcí Dolní Bojanovice na základě rozhodnutí Rady obce </v>
      </c>
    </row>
    <row r="22" spans="1:8" ht="15" customHeight="1" x14ac:dyDescent="0.25">
      <c r="A22" t="str">
        <f>'Ostatní služby'!A17</f>
        <v>usnesením č. RO/593/25 ze dne 15.12.2025, usnesením č. RO/594/25 ze dne 15.12.2025,    usnesením č. RO/605/25 ze dne 15.12.2025 a usnesením č. RO/46/26 ze dne 19.1.2026</v>
      </c>
    </row>
    <row r="23" spans="1:8" ht="9.9499999999999993" customHeight="1" x14ac:dyDescent="0.25"/>
    <row r="24" spans="1:8" ht="20.100000000000001" customHeight="1" x14ac:dyDescent="0.25">
      <c r="A24" t="s">
        <v>13</v>
      </c>
      <c r="C24" s="1">
        <f>'Ostatní služby'!C19</f>
        <v>46023</v>
      </c>
    </row>
  </sheetData>
  <mergeCells count="12">
    <mergeCell ref="A11:A17"/>
    <mergeCell ref="B11:B16"/>
    <mergeCell ref="A1:B1"/>
    <mergeCell ref="C1:F1"/>
    <mergeCell ref="A3:C3"/>
    <mergeCell ref="A4:A9"/>
    <mergeCell ref="B4:B6"/>
    <mergeCell ref="B7:B8"/>
    <mergeCell ref="C4:C5"/>
    <mergeCell ref="D4:D5"/>
    <mergeCell ref="E4:E5"/>
    <mergeCell ref="F4:F5"/>
  </mergeCells>
  <pageMargins left="0.47244094488188981" right="0.47244094488188981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9"/>
  <sheetViews>
    <sheetView topLeftCell="A4" workbookViewId="0">
      <selection activeCell="E12" sqref="E12"/>
    </sheetView>
  </sheetViews>
  <sheetFormatPr defaultRowHeight="15" x14ac:dyDescent="0.25"/>
  <cols>
    <col min="1" max="2" width="8.7109375" customWidth="1"/>
    <col min="3" max="3" width="41.85546875" customWidth="1"/>
    <col min="5" max="6" width="15.7109375" customWidth="1"/>
    <col min="8" max="8" width="11.7109375" customWidth="1"/>
    <col min="10" max="10" width="14" customWidth="1"/>
  </cols>
  <sheetData>
    <row r="1" spans="1:10" ht="102.75" customHeight="1" x14ac:dyDescent="0.25">
      <c r="A1" s="120"/>
      <c r="B1" s="120"/>
      <c r="C1" s="121" t="s">
        <v>30</v>
      </c>
      <c r="D1" s="121"/>
      <c r="E1" s="121"/>
      <c r="F1" s="121"/>
    </row>
    <row r="2" spans="1:10" ht="9.9499999999999993" customHeight="1" thickBot="1" x14ac:dyDescent="0.3"/>
    <row r="3" spans="1:10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39" t="s">
        <v>99</v>
      </c>
    </row>
    <row r="4" spans="1:10" ht="19.5" customHeight="1" x14ac:dyDescent="0.25">
      <c r="A4" s="181" t="s">
        <v>149</v>
      </c>
      <c r="B4" s="184" t="s">
        <v>166</v>
      </c>
      <c r="C4" s="195" t="s">
        <v>146</v>
      </c>
      <c r="D4" s="197" t="s">
        <v>147</v>
      </c>
      <c r="E4" s="199">
        <v>5</v>
      </c>
      <c r="F4" s="200">
        <f>E4*1.21</f>
        <v>6.05</v>
      </c>
      <c r="H4" s="40"/>
      <c r="J4" s="50"/>
    </row>
    <row r="5" spans="1:10" ht="19.5" customHeight="1" x14ac:dyDescent="0.25">
      <c r="A5" s="182"/>
      <c r="B5" s="119"/>
      <c r="C5" s="196"/>
      <c r="D5" s="198"/>
      <c r="E5" s="192"/>
      <c r="F5" s="194"/>
      <c r="H5" s="40"/>
      <c r="J5" s="50"/>
    </row>
    <row r="6" spans="1:10" ht="19.5" customHeight="1" x14ac:dyDescent="0.25">
      <c r="A6" s="182"/>
      <c r="B6" s="119"/>
      <c r="C6" s="196"/>
      <c r="D6" s="198"/>
      <c r="E6" s="192"/>
      <c r="F6" s="194"/>
      <c r="H6" s="40"/>
      <c r="J6" s="50"/>
    </row>
    <row r="7" spans="1:10" ht="19.5" customHeight="1" x14ac:dyDescent="0.25">
      <c r="A7" s="182"/>
      <c r="B7" s="185"/>
      <c r="C7" s="201" t="s">
        <v>148</v>
      </c>
      <c r="D7" s="188" t="s">
        <v>147</v>
      </c>
      <c r="E7" s="191">
        <v>5</v>
      </c>
      <c r="F7" s="194">
        <f>E7*1.21</f>
        <v>6.05</v>
      </c>
      <c r="H7" s="40"/>
      <c r="J7" s="50"/>
    </row>
    <row r="8" spans="1:10" ht="19.5" customHeight="1" x14ac:dyDescent="0.25">
      <c r="A8" s="182"/>
      <c r="B8" s="185"/>
      <c r="C8" s="201"/>
      <c r="D8" s="189"/>
      <c r="E8" s="192"/>
      <c r="F8" s="194"/>
      <c r="H8" s="40"/>
      <c r="J8" s="50"/>
    </row>
    <row r="9" spans="1:10" ht="19.5" customHeight="1" x14ac:dyDescent="0.25">
      <c r="A9" s="182"/>
      <c r="B9" s="185"/>
      <c r="C9" s="201"/>
      <c r="D9" s="189"/>
      <c r="E9" s="192"/>
      <c r="F9" s="194"/>
      <c r="H9" s="40"/>
      <c r="J9" s="50"/>
    </row>
    <row r="10" spans="1:10" ht="19.5" customHeight="1" x14ac:dyDescent="0.25">
      <c r="A10" s="182"/>
      <c r="B10" s="186"/>
      <c r="C10" s="201"/>
      <c r="D10" s="190"/>
      <c r="E10" s="193"/>
      <c r="F10" s="194"/>
      <c r="H10" s="40"/>
      <c r="J10" s="50"/>
    </row>
    <row r="11" spans="1:10" ht="19.5" customHeight="1" x14ac:dyDescent="0.25">
      <c r="A11" s="182"/>
      <c r="B11" s="174" t="s">
        <v>167</v>
      </c>
      <c r="C11" s="75"/>
      <c r="D11" s="90"/>
      <c r="E11" s="85"/>
      <c r="F11" s="84"/>
      <c r="H11" s="40"/>
      <c r="J11" s="50"/>
    </row>
    <row r="12" spans="1:10" ht="20.100000000000001" customHeight="1" x14ac:dyDescent="0.25">
      <c r="A12" s="182"/>
      <c r="B12" s="175"/>
      <c r="C12" s="9" t="s">
        <v>150</v>
      </c>
      <c r="D12" s="87" t="s">
        <v>147</v>
      </c>
      <c r="E12" s="88">
        <v>1</v>
      </c>
      <c r="F12" s="82">
        <f>E12*1.21</f>
        <v>1.21</v>
      </c>
      <c r="H12" s="40"/>
      <c r="J12" s="50"/>
    </row>
    <row r="13" spans="1:10" ht="20.100000000000001" customHeight="1" x14ac:dyDescent="0.25">
      <c r="A13" s="182"/>
      <c r="B13" s="175"/>
      <c r="C13" s="86" t="s">
        <v>151</v>
      </c>
      <c r="D13" s="87" t="s">
        <v>147</v>
      </c>
      <c r="E13" s="88">
        <v>1</v>
      </c>
      <c r="F13" s="82">
        <f t="shared" ref="F13:F33" si="0">E13*1.21</f>
        <v>1.21</v>
      </c>
      <c r="H13" s="40"/>
      <c r="J13" s="50"/>
    </row>
    <row r="14" spans="1:10" ht="20.100000000000001" customHeight="1" x14ac:dyDescent="0.25">
      <c r="A14" s="182"/>
      <c r="B14" s="175"/>
      <c r="C14" s="86" t="s">
        <v>152</v>
      </c>
      <c r="D14" s="87" t="s">
        <v>147</v>
      </c>
      <c r="E14" s="88">
        <v>1</v>
      </c>
      <c r="F14" s="82">
        <f t="shared" si="0"/>
        <v>1.21</v>
      </c>
      <c r="H14" s="40"/>
      <c r="J14" s="50"/>
    </row>
    <row r="15" spans="1:10" ht="20.100000000000001" customHeight="1" x14ac:dyDescent="0.25">
      <c r="A15" s="182"/>
      <c r="B15" s="175"/>
      <c r="C15" s="9" t="s">
        <v>153</v>
      </c>
      <c r="D15" s="87" t="s">
        <v>147</v>
      </c>
      <c r="E15" s="88">
        <v>1</v>
      </c>
      <c r="F15" s="82">
        <f>E15*1.21</f>
        <v>1.21</v>
      </c>
      <c r="H15" s="40"/>
      <c r="J15" s="50"/>
    </row>
    <row r="16" spans="1:10" ht="20.100000000000001" customHeight="1" x14ac:dyDescent="0.25">
      <c r="A16" s="182"/>
      <c r="B16" s="175"/>
      <c r="C16" s="9" t="s">
        <v>154</v>
      </c>
      <c r="D16" s="87" t="s">
        <v>147</v>
      </c>
      <c r="E16" s="88">
        <v>0</v>
      </c>
      <c r="F16" s="82">
        <f t="shared" si="0"/>
        <v>0</v>
      </c>
      <c r="H16" s="40"/>
      <c r="J16" s="50"/>
    </row>
    <row r="17" spans="1:10" ht="20.100000000000001" customHeight="1" x14ac:dyDescent="0.25">
      <c r="A17" s="182"/>
      <c r="B17" s="175"/>
      <c r="C17" s="9" t="s">
        <v>155</v>
      </c>
      <c r="D17" s="87" t="s">
        <v>147</v>
      </c>
      <c r="E17" s="88">
        <v>1</v>
      </c>
      <c r="F17" s="82">
        <f t="shared" si="0"/>
        <v>1.21</v>
      </c>
      <c r="H17" s="40"/>
      <c r="J17" s="50"/>
    </row>
    <row r="18" spans="1:10" ht="20.100000000000001" customHeight="1" x14ac:dyDescent="0.25">
      <c r="A18" s="182"/>
      <c r="B18" s="175"/>
      <c r="C18" s="9" t="s">
        <v>156</v>
      </c>
      <c r="D18" s="87" t="s">
        <v>147</v>
      </c>
      <c r="E18" s="88">
        <v>1</v>
      </c>
      <c r="F18" s="82">
        <f t="shared" si="0"/>
        <v>1.21</v>
      </c>
      <c r="H18" s="40"/>
      <c r="J18" s="50"/>
    </row>
    <row r="19" spans="1:10" ht="20.100000000000001" customHeight="1" x14ac:dyDescent="0.25">
      <c r="A19" s="182"/>
      <c r="B19" s="175"/>
      <c r="C19" s="9" t="s">
        <v>157</v>
      </c>
      <c r="D19" s="87" t="s">
        <v>147</v>
      </c>
      <c r="E19" s="88">
        <v>1</v>
      </c>
      <c r="F19" s="82">
        <f t="shared" si="0"/>
        <v>1.21</v>
      </c>
      <c r="H19" s="40"/>
      <c r="J19" s="50"/>
    </row>
    <row r="20" spans="1:10" ht="20.100000000000001" customHeight="1" x14ac:dyDescent="0.25">
      <c r="A20" s="182"/>
      <c r="B20" s="175"/>
      <c r="C20" s="9" t="s">
        <v>158</v>
      </c>
      <c r="D20" s="87" t="s">
        <v>147</v>
      </c>
      <c r="E20" s="88">
        <v>1</v>
      </c>
      <c r="F20" s="82">
        <f t="shared" si="0"/>
        <v>1.21</v>
      </c>
      <c r="H20" s="40"/>
      <c r="J20" s="50"/>
    </row>
    <row r="21" spans="1:10" ht="20.100000000000001" customHeight="1" x14ac:dyDescent="0.25">
      <c r="A21" s="182"/>
      <c r="B21" s="175"/>
      <c r="C21" s="9" t="s">
        <v>159</v>
      </c>
      <c r="D21" s="87" t="s">
        <v>147</v>
      </c>
      <c r="E21" s="88">
        <v>1</v>
      </c>
      <c r="F21" s="82">
        <f t="shared" si="0"/>
        <v>1.21</v>
      </c>
      <c r="H21" s="40"/>
      <c r="J21" s="50"/>
    </row>
    <row r="22" spans="1:10" ht="20.100000000000001" customHeight="1" x14ac:dyDescent="0.25">
      <c r="A22" s="182"/>
      <c r="B22" s="175"/>
      <c r="C22" s="9" t="s">
        <v>160</v>
      </c>
      <c r="D22" s="87" t="s">
        <v>147</v>
      </c>
      <c r="E22" s="88">
        <v>1</v>
      </c>
      <c r="F22" s="82">
        <f t="shared" si="0"/>
        <v>1.21</v>
      </c>
      <c r="H22" s="40"/>
      <c r="J22" s="50"/>
    </row>
    <row r="23" spans="1:10" ht="20.100000000000001" customHeight="1" x14ac:dyDescent="0.25">
      <c r="A23" s="182"/>
      <c r="B23" s="175"/>
      <c r="C23" s="81"/>
      <c r="D23" s="91"/>
      <c r="E23" s="92"/>
      <c r="F23" s="82"/>
      <c r="H23" s="40"/>
      <c r="J23" s="50"/>
    </row>
    <row r="24" spans="1:10" ht="20.100000000000001" customHeight="1" x14ac:dyDescent="0.25">
      <c r="A24" s="182"/>
      <c r="B24" s="175" t="s">
        <v>161</v>
      </c>
      <c r="C24" s="133" t="s">
        <v>162</v>
      </c>
      <c r="D24" s="178" t="s">
        <v>163</v>
      </c>
      <c r="E24" s="171">
        <v>0</v>
      </c>
      <c r="F24" s="194">
        <v>0</v>
      </c>
      <c r="H24" s="40"/>
      <c r="J24" s="50"/>
    </row>
    <row r="25" spans="1:10" ht="20.100000000000001" customHeight="1" x14ac:dyDescent="0.25">
      <c r="A25" s="182"/>
      <c r="B25" s="175"/>
      <c r="C25" s="177"/>
      <c r="D25" s="179"/>
      <c r="E25" s="172"/>
      <c r="F25" s="194"/>
      <c r="H25" s="40"/>
      <c r="J25" s="50"/>
    </row>
    <row r="26" spans="1:10" ht="20.100000000000001" customHeight="1" x14ac:dyDescent="0.25">
      <c r="A26" s="182"/>
      <c r="B26" s="175"/>
      <c r="C26" s="132"/>
      <c r="D26" s="180"/>
      <c r="E26" s="173"/>
      <c r="F26" s="194"/>
      <c r="H26" s="40"/>
      <c r="J26" s="50"/>
    </row>
    <row r="27" spans="1:10" ht="20.100000000000001" customHeight="1" x14ac:dyDescent="0.25">
      <c r="A27" s="182"/>
      <c r="B27" s="175"/>
      <c r="C27" s="133" t="s">
        <v>164</v>
      </c>
      <c r="D27" s="178" t="s">
        <v>165</v>
      </c>
      <c r="E27" s="171">
        <v>5</v>
      </c>
      <c r="F27" s="194">
        <v>5</v>
      </c>
      <c r="H27" s="40"/>
      <c r="J27" s="50"/>
    </row>
    <row r="28" spans="1:10" ht="20.100000000000001" customHeight="1" x14ac:dyDescent="0.25">
      <c r="A28" s="182"/>
      <c r="B28" s="175"/>
      <c r="C28" s="177"/>
      <c r="D28" s="179"/>
      <c r="E28" s="172"/>
      <c r="F28" s="194"/>
      <c r="H28" s="40"/>
      <c r="J28" s="50"/>
    </row>
    <row r="29" spans="1:10" ht="20.100000000000001" customHeight="1" x14ac:dyDescent="0.25">
      <c r="A29" s="182"/>
      <c r="B29" s="176"/>
      <c r="C29" s="132"/>
      <c r="D29" s="180"/>
      <c r="E29" s="173"/>
      <c r="F29" s="194"/>
      <c r="H29" s="40"/>
      <c r="J29" s="50"/>
    </row>
    <row r="30" spans="1:10" ht="20.100000000000001" customHeight="1" x14ac:dyDescent="0.25">
      <c r="A30" s="182"/>
      <c r="B30" s="76"/>
      <c r="C30" s="75"/>
      <c r="D30" s="89"/>
      <c r="E30" s="93"/>
      <c r="F30" s="84"/>
      <c r="H30" s="40"/>
      <c r="J30" s="50"/>
    </row>
    <row r="31" spans="1:10" ht="20.100000000000001" customHeight="1" x14ac:dyDescent="0.25">
      <c r="A31" s="182"/>
      <c r="B31" s="142" t="s">
        <v>138</v>
      </c>
      <c r="C31" s="26" t="s">
        <v>139</v>
      </c>
      <c r="D31" s="9" t="s">
        <v>18</v>
      </c>
      <c r="E31" s="77">
        <v>182</v>
      </c>
      <c r="F31" s="79">
        <f t="shared" si="0"/>
        <v>220.22</v>
      </c>
      <c r="G31" s="71"/>
      <c r="H31" s="40"/>
      <c r="J31" s="50"/>
    </row>
    <row r="32" spans="1:10" ht="20.100000000000001" customHeight="1" x14ac:dyDescent="0.25">
      <c r="A32" s="182"/>
      <c r="B32" s="145"/>
      <c r="C32" s="26" t="s">
        <v>140</v>
      </c>
      <c r="D32" s="6" t="s">
        <v>18</v>
      </c>
      <c r="E32" s="77">
        <v>256</v>
      </c>
      <c r="F32" s="79">
        <f t="shared" si="0"/>
        <v>309.76</v>
      </c>
      <c r="G32" s="71"/>
      <c r="H32" s="40"/>
      <c r="J32" s="50"/>
    </row>
    <row r="33" spans="1:10" ht="20.100000000000001" customHeight="1" thickBot="1" x14ac:dyDescent="0.3">
      <c r="A33" s="183"/>
      <c r="B33" s="187"/>
      <c r="C33" s="29" t="s">
        <v>75</v>
      </c>
      <c r="D33" s="7" t="s">
        <v>18</v>
      </c>
      <c r="E33" s="78">
        <v>1364</v>
      </c>
      <c r="F33" s="80">
        <f t="shared" si="0"/>
        <v>1650.44</v>
      </c>
      <c r="G33" s="71"/>
      <c r="H33" s="40"/>
      <c r="J33" s="50"/>
    </row>
    <row r="34" spans="1:10" ht="15" customHeight="1" x14ac:dyDescent="0.25">
      <c r="A34" t="s">
        <v>101</v>
      </c>
      <c r="B34" s="2"/>
      <c r="E34" s="4"/>
      <c r="F34" s="3"/>
      <c r="H34" s="40"/>
    </row>
    <row r="35" spans="1:10" ht="9.9499999999999993" customHeight="1" x14ac:dyDescent="0.25">
      <c r="H35" s="40"/>
    </row>
    <row r="36" spans="1:10" ht="15" customHeight="1" x14ac:dyDescent="0.25">
      <c r="A36" t="str">
        <f>'Ostatní služby'!A16</f>
        <v xml:space="preserve">Tento ceník je vydaný Obcí Dolní Bojanovice na základě rozhodnutí Rady obce </v>
      </c>
    </row>
    <row r="37" spans="1:10" ht="15" customHeight="1" x14ac:dyDescent="0.25">
      <c r="A37" t="str">
        <f>'Ostatní služby'!A17</f>
        <v>usnesením č. RO/593/25 ze dne 15.12.2025, usnesením č. RO/594/25 ze dne 15.12.2025,    usnesením č. RO/605/25 ze dne 15.12.2025 a usnesením č. RO/46/26 ze dne 19.1.2026</v>
      </c>
    </row>
    <row r="38" spans="1:10" ht="9.9499999999999993" customHeight="1" x14ac:dyDescent="0.25"/>
    <row r="39" spans="1:10" ht="20.100000000000001" customHeight="1" x14ac:dyDescent="0.25">
      <c r="A39" t="s">
        <v>13</v>
      </c>
      <c r="C39" s="1">
        <f>'Ostatní služby'!C19</f>
        <v>46023</v>
      </c>
    </row>
  </sheetData>
  <mergeCells count="24">
    <mergeCell ref="A1:B1"/>
    <mergeCell ref="C1:F1"/>
    <mergeCell ref="A3:C3"/>
    <mergeCell ref="A4:A33"/>
    <mergeCell ref="B4:B10"/>
    <mergeCell ref="B31:B33"/>
    <mergeCell ref="D7:D10"/>
    <mergeCell ref="E7:E10"/>
    <mergeCell ref="F7:F10"/>
    <mergeCell ref="C4:C6"/>
    <mergeCell ref="D4:D6"/>
    <mergeCell ref="E4:E6"/>
    <mergeCell ref="F4:F6"/>
    <mergeCell ref="C7:C10"/>
    <mergeCell ref="F24:F26"/>
    <mergeCell ref="F27:F29"/>
    <mergeCell ref="E24:E26"/>
    <mergeCell ref="E27:E29"/>
    <mergeCell ref="B11:B23"/>
    <mergeCell ref="B24:B29"/>
    <mergeCell ref="C27:C29"/>
    <mergeCell ref="C24:C26"/>
    <mergeCell ref="D24:D26"/>
    <mergeCell ref="D27:D29"/>
  </mergeCells>
  <pageMargins left="0.47244094488188981" right="0.47244094488188981" top="0.59055118110236227" bottom="0.59055118110236227" header="0.31496062992125984" footer="0.31496062992125984"/>
  <pageSetup paperSize="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20"/>
  <sheetViews>
    <sheetView workbookViewId="0">
      <selection activeCell="N11" sqref="N11"/>
    </sheetView>
  </sheetViews>
  <sheetFormatPr defaultRowHeight="15" x14ac:dyDescent="0.25"/>
  <sheetData>
    <row r="2" spans="1:15" x14ac:dyDescent="0.25">
      <c r="A2" t="s">
        <v>50</v>
      </c>
    </row>
    <row r="3" spans="1:15" x14ac:dyDescent="0.25">
      <c r="G3" t="s">
        <v>52</v>
      </c>
      <c r="H3" t="s">
        <v>53</v>
      </c>
      <c r="N3" t="s">
        <v>65</v>
      </c>
      <c r="O3" t="s">
        <v>66</v>
      </c>
    </row>
    <row r="4" spans="1:15" x14ac:dyDescent="0.25">
      <c r="A4" t="s">
        <v>51</v>
      </c>
      <c r="G4">
        <v>562.57000000000005</v>
      </c>
      <c r="H4">
        <f>G4*1000</f>
        <v>562570</v>
      </c>
      <c r="J4" t="s">
        <v>62</v>
      </c>
      <c r="M4" s="28" t="s">
        <v>63</v>
      </c>
      <c r="N4">
        <v>65</v>
      </c>
      <c r="O4">
        <v>108</v>
      </c>
    </row>
    <row r="5" spans="1:15" x14ac:dyDescent="0.25">
      <c r="M5" s="28" t="s">
        <v>64</v>
      </c>
      <c r="N5">
        <v>73</v>
      </c>
      <c r="O5">
        <v>139</v>
      </c>
    </row>
    <row r="6" spans="1:15" x14ac:dyDescent="0.25">
      <c r="A6" t="s">
        <v>54</v>
      </c>
      <c r="G6">
        <v>1298412</v>
      </c>
    </row>
    <row r="7" spans="1:15" x14ac:dyDescent="0.25">
      <c r="N7">
        <f>N5*26</f>
        <v>1898</v>
      </c>
    </row>
    <row r="8" spans="1:15" x14ac:dyDescent="0.25">
      <c r="A8" t="s">
        <v>58</v>
      </c>
      <c r="G8">
        <f>G6/H4</f>
        <v>2.3080007821248909</v>
      </c>
    </row>
    <row r="9" spans="1:15" x14ac:dyDescent="0.25">
      <c r="N9">
        <f>73*26</f>
        <v>1898</v>
      </c>
    </row>
    <row r="10" spans="1:15" x14ac:dyDescent="0.25">
      <c r="A10" t="s">
        <v>59</v>
      </c>
      <c r="G10">
        <f>G8*1.2</f>
        <v>2.769600938549869</v>
      </c>
    </row>
    <row r="12" spans="1:15" x14ac:dyDescent="0.25">
      <c r="A12" t="s">
        <v>55</v>
      </c>
      <c r="G12">
        <v>1.4</v>
      </c>
    </row>
    <row r="14" spans="1:15" x14ac:dyDescent="0.25">
      <c r="A14" t="s">
        <v>61</v>
      </c>
      <c r="G14">
        <f>G12*G10</f>
        <v>3.8774413139698165</v>
      </c>
    </row>
    <row r="16" spans="1:15" x14ac:dyDescent="0.25">
      <c r="A16" t="s">
        <v>60</v>
      </c>
      <c r="G16">
        <f>G14*26</f>
        <v>100.81347416321523</v>
      </c>
    </row>
    <row r="18" spans="1:7" x14ac:dyDescent="0.25">
      <c r="A18" t="s">
        <v>56</v>
      </c>
      <c r="G18">
        <f>(G12*12)*G10</f>
        <v>46.529295767637791</v>
      </c>
    </row>
    <row r="20" spans="1:7" x14ac:dyDescent="0.25">
      <c r="A20" t="s">
        <v>57</v>
      </c>
      <c r="G20">
        <f>G18*26</f>
        <v>1209.7616899585826</v>
      </c>
    </row>
  </sheetData>
  <pageMargins left="0.47244094488188981" right="0.47244094488188981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87C0-84EB-4CA6-B6A9-E66E9818C0F0}">
  <dimension ref="A1:K26"/>
  <sheetViews>
    <sheetView workbookViewId="0">
      <selection activeCell="L7" sqref="L7"/>
    </sheetView>
  </sheetViews>
  <sheetFormatPr defaultRowHeight="15" x14ac:dyDescent="0.25"/>
  <cols>
    <col min="2" max="2" width="13.42578125" customWidth="1"/>
    <col min="3" max="3" width="58.7109375" customWidth="1"/>
    <col min="5" max="5" width="14.7109375" customWidth="1"/>
    <col min="6" max="6" width="15.85546875" customWidth="1"/>
  </cols>
  <sheetData>
    <row r="1" spans="1:11" ht="157.5" customHeight="1" x14ac:dyDescent="0.25">
      <c r="A1" s="120"/>
      <c r="B1" s="120"/>
      <c r="C1" s="121" t="s">
        <v>170</v>
      </c>
      <c r="D1" s="121"/>
      <c r="E1" s="121"/>
      <c r="F1" s="121"/>
    </row>
    <row r="2" spans="1:11" ht="15.75" thickBot="1" x14ac:dyDescent="0.3">
      <c r="H2" s="217"/>
      <c r="I2" s="217"/>
      <c r="J2" s="217"/>
    </row>
    <row r="3" spans="1:11" ht="15.75" thickBot="1" x14ac:dyDescent="0.3">
      <c r="A3" s="122" t="s">
        <v>35</v>
      </c>
      <c r="B3" s="123"/>
      <c r="C3" s="123"/>
      <c r="D3" s="15" t="s">
        <v>21</v>
      </c>
      <c r="E3" s="16" t="s">
        <v>22</v>
      </c>
      <c r="F3" s="17" t="s">
        <v>106</v>
      </c>
      <c r="H3" s="217" t="s">
        <v>99</v>
      </c>
      <c r="I3" s="217"/>
      <c r="J3" s="217"/>
    </row>
    <row r="4" spans="1:11" ht="105" x14ac:dyDescent="0.25">
      <c r="A4" s="159" t="s">
        <v>170</v>
      </c>
      <c r="B4" s="116" t="s">
        <v>181</v>
      </c>
      <c r="C4" s="117" t="s">
        <v>182</v>
      </c>
      <c r="D4" s="228" t="s">
        <v>183</v>
      </c>
      <c r="E4" s="229">
        <v>215</v>
      </c>
      <c r="F4" s="230">
        <f>ROUND(H4,0)</f>
        <v>260</v>
      </c>
      <c r="G4" s="231"/>
      <c r="H4" s="232">
        <f>E4*1.21</f>
        <v>260.14999999999998</v>
      </c>
      <c r="I4" s="217"/>
      <c r="J4" s="217"/>
    </row>
    <row r="5" spans="1:11" ht="25.5" customHeight="1" x14ac:dyDescent="0.25">
      <c r="A5" s="160"/>
      <c r="B5" s="118" t="s">
        <v>77</v>
      </c>
      <c r="C5" s="72" t="s">
        <v>171</v>
      </c>
      <c r="D5" s="6" t="s">
        <v>19</v>
      </c>
      <c r="E5" s="24">
        <v>2.5</v>
      </c>
      <c r="F5" s="32">
        <f t="shared" ref="F5:F19" si="0">ROUND(H5,0)</f>
        <v>3</v>
      </c>
      <c r="H5" s="218">
        <f t="shared" ref="H5:H20" si="1">E5*1.21</f>
        <v>3.0249999999999999</v>
      </c>
      <c r="I5" s="217"/>
      <c r="J5" s="217"/>
    </row>
    <row r="6" spans="1:11" ht="23.25" customHeight="1" x14ac:dyDescent="0.25">
      <c r="A6" s="160"/>
      <c r="B6" s="119"/>
      <c r="C6" s="72" t="s">
        <v>172</v>
      </c>
      <c r="D6" s="6" t="s">
        <v>19</v>
      </c>
      <c r="E6" s="24">
        <v>5</v>
      </c>
      <c r="F6" s="32">
        <f t="shared" si="0"/>
        <v>6</v>
      </c>
      <c r="H6" s="218">
        <f t="shared" si="1"/>
        <v>6.05</v>
      </c>
      <c r="I6" s="217"/>
      <c r="J6" s="217"/>
      <c r="K6" s="221"/>
    </row>
    <row r="7" spans="1:11" ht="28.5" customHeight="1" x14ac:dyDescent="0.25">
      <c r="A7" s="160"/>
      <c r="B7" s="119"/>
      <c r="C7" s="72" t="s">
        <v>173</v>
      </c>
      <c r="D7" s="6" t="s">
        <v>19</v>
      </c>
      <c r="E7" s="24">
        <v>4.0999999999999996</v>
      </c>
      <c r="F7" s="32">
        <f t="shared" si="0"/>
        <v>5</v>
      </c>
      <c r="H7" s="218">
        <f t="shared" si="1"/>
        <v>4.9609999999999994</v>
      </c>
      <c r="I7" s="217"/>
      <c r="J7" s="217"/>
    </row>
    <row r="8" spans="1:11" ht="28.5" customHeight="1" x14ac:dyDescent="0.25">
      <c r="A8" s="160"/>
      <c r="B8" s="119"/>
      <c r="C8" s="72" t="s">
        <v>174</v>
      </c>
      <c r="D8" s="6" t="s">
        <v>19</v>
      </c>
      <c r="E8" s="24">
        <v>8</v>
      </c>
      <c r="F8" s="32">
        <f t="shared" si="0"/>
        <v>10</v>
      </c>
      <c r="H8" s="218">
        <f t="shared" si="1"/>
        <v>9.68</v>
      </c>
      <c r="I8" s="222"/>
      <c r="J8" s="217"/>
    </row>
    <row r="9" spans="1:11" ht="27.75" customHeight="1" x14ac:dyDescent="0.25">
      <c r="A9" s="160"/>
      <c r="B9" s="119"/>
      <c r="C9" s="72" t="s">
        <v>179</v>
      </c>
      <c r="D9" s="6" t="s">
        <v>19</v>
      </c>
      <c r="E9" s="24">
        <v>8.5</v>
      </c>
      <c r="F9" s="32">
        <f t="shared" si="0"/>
        <v>10</v>
      </c>
      <c r="H9" s="218">
        <f t="shared" si="1"/>
        <v>10.285</v>
      </c>
      <c r="I9" s="217"/>
      <c r="J9" s="217"/>
    </row>
    <row r="10" spans="1:11" ht="27.75" customHeight="1" x14ac:dyDescent="0.25">
      <c r="A10" s="160"/>
      <c r="B10" s="119"/>
      <c r="C10" s="72" t="s">
        <v>175</v>
      </c>
      <c r="D10" s="6" t="s">
        <v>19</v>
      </c>
      <c r="E10" s="24">
        <v>16.5</v>
      </c>
      <c r="F10" s="32">
        <f t="shared" si="0"/>
        <v>20</v>
      </c>
      <c r="H10" s="218">
        <f t="shared" si="1"/>
        <v>19.965</v>
      </c>
      <c r="I10" s="217"/>
      <c r="J10" s="217"/>
    </row>
    <row r="11" spans="1:11" ht="27.75" customHeight="1" x14ac:dyDescent="0.25">
      <c r="A11" s="160"/>
      <c r="B11" s="119"/>
      <c r="C11" s="72" t="s">
        <v>178</v>
      </c>
      <c r="D11" s="6" t="s">
        <v>19</v>
      </c>
      <c r="E11" s="24">
        <v>15</v>
      </c>
      <c r="F11" s="32">
        <f t="shared" si="0"/>
        <v>18</v>
      </c>
      <c r="H11" s="218">
        <f t="shared" si="1"/>
        <v>18.149999999999999</v>
      </c>
      <c r="I11" s="217"/>
      <c r="J11" s="217"/>
    </row>
    <row r="12" spans="1:11" ht="28.5" customHeight="1" x14ac:dyDescent="0.25">
      <c r="A12" s="160"/>
      <c r="B12" s="119"/>
      <c r="C12" s="72" t="s">
        <v>176</v>
      </c>
      <c r="D12" s="6" t="s">
        <v>19</v>
      </c>
      <c r="E12" s="24">
        <v>30</v>
      </c>
      <c r="F12" s="32">
        <f t="shared" si="0"/>
        <v>36</v>
      </c>
      <c r="H12" s="218">
        <f t="shared" si="1"/>
        <v>36.299999999999997</v>
      </c>
      <c r="I12" s="217"/>
      <c r="J12" s="217"/>
    </row>
    <row r="13" spans="1:11" ht="30.75" customHeight="1" x14ac:dyDescent="0.25">
      <c r="A13" s="160"/>
      <c r="B13" s="219" t="s">
        <v>177</v>
      </c>
      <c r="C13" s="223" t="s">
        <v>171</v>
      </c>
      <c r="D13" s="6" t="s">
        <v>19</v>
      </c>
      <c r="E13" s="24">
        <v>2.5</v>
      </c>
      <c r="F13" s="32">
        <f t="shared" si="0"/>
        <v>3</v>
      </c>
      <c r="H13" s="218">
        <f t="shared" si="1"/>
        <v>3.0249999999999999</v>
      </c>
      <c r="I13" s="217"/>
      <c r="J13" s="217"/>
    </row>
    <row r="14" spans="1:11" ht="30.75" customHeight="1" x14ac:dyDescent="0.25">
      <c r="A14" s="224"/>
      <c r="B14" s="225"/>
      <c r="C14" s="226" t="s">
        <v>172</v>
      </c>
      <c r="D14" s="227" t="s">
        <v>19</v>
      </c>
      <c r="E14" s="34">
        <v>5</v>
      </c>
      <c r="F14" s="35">
        <f t="shared" si="0"/>
        <v>6</v>
      </c>
      <c r="H14" s="218">
        <f t="shared" si="1"/>
        <v>6.05</v>
      </c>
      <c r="I14" s="217"/>
      <c r="J14" s="217"/>
    </row>
    <row r="15" spans="1:11" ht="30.75" customHeight="1" x14ac:dyDescent="0.25">
      <c r="A15" s="224"/>
      <c r="B15" s="225"/>
      <c r="C15" s="226" t="s">
        <v>173</v>
      </c>
      <c r="D15" s="227" t="s">
        <v>19</v>
      </c>
      <c r="E15" s="34">
        <v>4.0999999999999996</v>
      </c>
      <c r="F15" s="35">
        <f t="shared" si="0"/>
        <v>5</v>
      </c>
      <c r="H15" s="218">
        <f t="shared" si="1"/>
        <v>4.9609999999999994</v>
      </c>
      <c r="I15" s="217"/>
      <c r="J15" s="217"/>
    </row>
    <row r="16" spans="1:11" ht="30.75" customHeight="1" x14ac:dyDescent="0.25">
      <c r="A16" s="224"/>
      <c r="B16" s="225"/>
      <c r="C16" s="226" t="s">
        <v>174</v>
      </c>
      <c r="D16" s="227" t="s">
        <v>19</v>
      </c>
      <c r="E16" s="34">
        <v>8</v>
      </c>
      <c r="F16" s="35">
        <f t="shared" si="0"/>
        <v>10</v>
      </c>
      <c r="H16" s="218">
        <f t="shared" si="1"/>
        <v>9.68</v>
      </c>
      <c r="I16" s="217"/>
      <c r="J16" s="217"/>
    </row>
    <row r="17" spans="1:10" ht="30.75" customHeight="1" x14ac:dyDescent="0.25">
      <c r="A17" s="224"/>
      <c r="B17" s="225"/>
      <c r="C17" s="226" t="s">
        <v>179</v>
      </c>
      <c r="D17" s="227" t="s">
        <v>19</v>
      </c>
      <c r="E17" s="34">
        <v>8.5</v>
      </c>
      <c r="F17" s="35">
        <f t="shared" si="0"/>
        <v>10</v>
      </c>
      <c r="H17" s="218">
        <f t="shared" si="1"/>
        <v>10.285</v>
      </c>
      <c r="I17" s="217"/>
      <c r="J17" s="217"/>
    </row>
    <row r="18" spans="1:10" ht="30.75" customHeight="1" x14ac:dyDescent="0.25">
      <c r="A18" s="224"/>
      <c r="B18" s="225"/>
      <c r="C18" s="226" t="s">
        <v>175</v>
      </c>
      <c r="D18" s="227" t="s">
        <v>19</v>
      </c>
      <c r="E18" s="34">
        <v>16.5</v>
      </c>
      <c r="F18" s="35">
        <f t="shared" si="0"/>
        <v>20</v>
      </c>
      <c r="H18" s="218">
        <f t="shared" si="1"/>
        <v>19.965</v>
      </c>
      <c r="I18" s="217"/>
      <c r="J18" s="217"/>
    </row>
    <row r="19" spans="1:10" ht="30.75" customHeight="1" x14ac:dyDescent="0.25">
      <c r="A19" s="224"/>
      <c r="B19" s="225"/>
      <c r="C19" s="226" t="s">
        <v>178</v>
      </c>
      <c r="D19" s="227" t="s">
        <v>19</v>
      </c>
      <c r="E19" s="34">
        <v>15</v>
      </c>
      <c r="F19" s="35">
        <f t="shared" si="0"/>
        <v>18</v>
      </c>
      <c r="H19" s="218">
        <f t="shared" si="1"/>
        <v>18.149999999999999</v>
      </c>
      <c r="I19" s="217"/>
      <c r="J19" s="217"/>
    </row>
    <row r="20" spans="1:10" ht="27" customHeight="1" thickBot="1" x14ac:dyDescent="0.3">
      <c r="A20" s="161"/>
      <c r="B20" s="220"/>
      <c r="C20" s="56" t="s">
        <v>180</v>
      </c>
      <c r="D20" s="7" t="s">
        <v>19</v>
      </c>
      <c r="E20" s="25">
        <v>30</v>
      </c>
      <c r="F20" s="19">
        <f>ROUND(H20,0)</f>
        <v>36</v>
      </c>
      <c r="H20" s="218">
        <f t="shared" si="1"/>
        <v>36.299999999999997</v>
      </c>
      <c r="I20" s="217"/>
      <c r="J20" s="217"/>
    </row>
    <row r="21" spans="1:10" x14ac:dyDescent="0.25">
      <c r="A21" t="s">
        <v>101</v>
      </c>
      <c r="B21" s="2"/>
      <c r="E21" s="4"/>
      <c r="F21" s="3"/>
    </row>
    <row r="22" spans="1:10" x14ac:dyDescent="0.25">
      <c r="A22" s="2"/>
      <c r="B22" s="2"/>
      <c r="E22" s="4"/>
      <c r="F22" s="3"/>
    </row>
    <row r="23" spans="1:10" x14ac:dyDescent="0.25">
      <c r="A23" t="s">
        <v>24</v>
      </c>
    </row>
    <row r="24" spans="1:10" x14ac:dyDescent="0.25">
      <c r="A24" t="s">
        <v>169</v>
      </c>
    </row>
    <row r="26" spans="1:10" x14ac:dyDescent="0.25">
      <c r="A26" t="s">
        <v>13</v>
      </c>
      <c r="C26" s="1">
        <v>46023</v>
      </c>
    </row>
  </sheetData>
  <mergeCells count="6">
    <mergeCell ref="A1:B1"/>
    <mergeCell ref="C1:F1"/>
    <mergeCell ref="A3:C3"/>
    <mergeCell ref="A4:A20"/>
    <mergeCell ref="B5:B12"/>
    <mergeCell ref="B13:B2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Ostatní služby</vt:lpstr>
      <vt:lpstr>Technické služby</vt:lpstr>
      <vt:lpstr>Prodej dřeva</vt:lpstr>
      <vt:lpstr>Hřbitov</vt:lpstr>
      <vt:lpstr>Obecní dům</vt:lpstr>
      <vt:lpstr>Nájmy nemovitostí</vt:lpstr>
      <vt:lpstr>Odpady</vt:lpstr>
      <vt:lpstr>Náklady popelnice</vt:lpstr>
      <vt:lpstr>z.č. 106-1999 Sb.</vt:lpstr>
      <vt:lpstr>Soutisk</vt:lpstr>
      <vt:lpstr>Hřbitov!Oblast_tisku</vt:lpstr>
      <vt:lpstr>'Nájmy nemovitostí'!Oblast_tisku</vt:lpstr>
      <vt:lpstr>'Obecní dům'!Oblast_tisku</vt:lpstr>
      <vt:lpstr>Odpady!Oblast_tisku</vt:lpstr>
      <vt:lpstr>'Ostatní služby'!Oblast_tisku</vt:lpstr>
      <vt:lpstr>'Prodej dřeva'!Oblast_tisku</vt:lpstr>
      <vt:lpstr>'Technické služby'!Oblast_tisku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kultura</dc:creator>
  <cp:lastModifiedBy>Milan Salajka</cp:lastModifiedBy>
  <cp:revision>3</cp:revision>
  <cp:lastPrinted>2024-12-23T10:00:46Z</cp:lastPrinted>
  <dcterms:created xsi:type="dcterms:W3CDTF">2015-02-03T09:22:04Z</dcterms:created>
  <dcterms:modified xsi:type="dcterms:W3CDTF">2026-02-02T11:13:41Z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